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135" windowHeight="9405"/>
  </bookViews>
  <sheets>
    <sheet name="Hoja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43" i="1"/>
  <c r="S139"/>
  <c r="R139"/>
  <c r="Q139"/>
  <c r="P139"/>
  <c r="M139"/>
  <c r="L139"/>
  <c r="K139"/>
  <c r="J139"/>
  <c r="I139"/>
  <c r="H139"/>
  <c r="G139"/>
  <c r="F139"/>
  <c r="E139"/>
  <c r="D139"/>
  <c r="C139"/>
  <c r="B139"/>
  <c r="T138"/>
  <c r="N138"/>
  <c r="T137"/>
  <c r="N137"/>
  <c r="T136"/>
  <c r="N136"/>
  <c r="T135"/>
  <c r="N135"/>
  <c r="T134"/>
  <c r="N134"/>
  <c r="T133"/>
  <c r="N133"/>
  <c r="T132"/>
  <c r="N132"/>
  <c r="T131"/>
  <c r="N131"/>
  <c r="T130"/>
  <c r="N130"/>
  <c r="T129"/>
  <c r="N129"/>
  <c r="T128"/>
  <c r="N128"/>
  <c r="T127"/>
  <c r="N127"/>
  <c r="N126"/>
  <c r="T125"/>
  <c r="N125"/>
  <c r="T124"/>
  <c r="T139" s="1"/>
  <c r="N124"/>
  <c r="N139" s="1"/>
  <c r="N121"/>
  <c r="N120"/>
  <c r="N119"/>
  <c r="N118"/>
  <c r="N117"/>
  <c r="T116"/>
  <c r="N116"/>
  <c r="T115"/>
  <c r="N115"/>
  <c r="T114"/>
  <c r="N114"/>
  <c r="T113"/>
  <c r="T122" s="1"/>
  <c r="S113"/>
  <c r="S122" s="1"/>
  <c r="R113"/>
  <c r="R122" s="1"/>
  <c r="Q113"/>
  <c r="Q122" s="1"/>
  <c r="P113"/>
  <c r="P122" s="1"/>
  <c r="N113"/>
  <c r="N122" s="1"/>
  <c r="M113"/>
  <c r="M122" s="1"/>
  <c r="M123" s="1"/>
  <c r="M140" s="1"/>
  <c r="L113"/>
  <c r="L122" s="1"/>
  <c r="K113"/>
  <c r="K122" s="1"/>
  <c r="I113"/>
  <c r="I122" s="1"/>
  <c r="H113"/>
  <c r="H122" s="1"/>
  <c r="G113"/>
  <c r="G122" s="1"/>
  <c r="F113"/>
  <c r="F122" s="1"/>
  <c r="E113"/>
  <c r="E122" s="1"/>
  <c r="D113"/>
  <c r="D122" s="1"/>
  <c r="C113"/>
  <c r="C122" s="1"/>
  <c r="B113"/>
  <c r="B122" s="1"/>
  <c r="T112"/>
  <c r="N112"/>
  <c r="T111"/>
  <c r="N111"/>
  <c r="T110"/>
  <c r="N110"/>
  <c r="T109"/>
  <c r="N109"/>
  <c r="T108"/>
  <c r="N108"/>
  <c r="T107"/>
  <c r="S107"/>
  <c r="R107"/>
  <c r="Q107"/>
  <c r="P107"/>
  <c r="N107"/>
  <c r="M107"/>
  <c r="L107"/>
  <c r="K107"/>
  <c r="I107"/>
  <c r="H107"/>
  <c r="G107"/>
  <c r="F107"/>
  <c r="E107"/>
  <c r="D107"/>
  <c r="C107"/>
  <c r="B107"/>
  <c r="T106"/>
  <c r="N106"/>
  <c r="T105"/>
  <c r="N105"/>
  <c r="T104"/>
  <c r="N104"/>
  <c r="T103"/>
  <c r="N103"/>
  <c r="X102"/>
  <c r="W102"/>
  <c r="T102"/>
  <c r="N102"/>
  <c r="T101"/>
  <c r="S101"/>
  <c r="R101"/>
  <c r="Q101"/>
  <c r="P101"/>
  <c r="N101"/>
  <c r="M101"/>
  <c r="L101"/>
  <c r="K101"/>
  <c r="J101"/>
  <c r="J122" s="1"/>
  <c r="I101"/>
  <c r="H101"/>
  <c r="G101"/>
  <c r="F101"/>
  <c r="E101"/>
  <c r="D101"/>
  <c r="C101"/>
  <c r="B101"/>
  <c r="T100"/>
  <c r="N100"/>
  <c r="T99"/>
  <c r="N99"/>
  <c r="T98"/>
  <c r="N98"/>
  <c r="T97"/>
  <c r="N97"/>
  <c r="T96"/>
  <c r="N96"/>
  <c r="X95"/>
  <c r="W95"/>
  <c r="T95"/>
  <c r="S95"/>
  <c r="R95"/>
  <c r="Q95"/>
  <c r="P95"/>
  <c r="N95"/>
  <c r="M95"/>
  <c r="L95"/>
  <c r="K95"/>
  <c r="I95"/>
  <c r="H95"/>
  <c r="G95"/>
  <c r="F95"/>
  <c r="E95"/>
  <c r="D95"/>
  <c r="C95"/>
  <c r="B95"/>
  <c r="T94"/>
  <c r="N94"/>
  <c r="T93"/>
  <c r="N93"/>
  <c r="T92"/>
  <c r="N92"/>
  <c r="T91"/>
  <c r="N91"/>
  <c r="T90"/>
  <c r="N90"/>
  <c r="X89"/>
  <c r="W89"/>
  <c r="T89"/>
  <c r="S89"/>
  <c r="R89"/>
  <c r="Q89"/>
  <c r="P89"/>
  <c r="N89"/>
  <c r="M89"/>
  <c r="L89"/>
  <c r="K89"/>
  <c r="I89"/>
  <c r="H89"/>
  <c r="G89"/>
  <c r="F89"/>
  <c r="E89"/>
  <c r="D89"/>
  <c r="C89"/>
  <c r="B89"/>
  <c r="T88"/>
  <c r="N88"/>
  <c r="T87"/>
  <c r="N87"/>
  <c r="T86"/>
  <c r="N86"/>
  <c r="T85"/>
  <c r="N85"/>
  <c r="T84"/>
  <c r="N84"/>
  <c r="X83"/>
  <c r="W83"/>
  <c r="T83"/>
  <c r="S83"/>
  <c r="R83"/>
  <c r="Q83"/>
  <c r="P83"/>
  <c r="N83"/>
  <c r="M83"/>
  <c r="L83"/>
  <c r="K83"/>
  <c r="I83"/>
  <c r="H83"/>
  <c r="G83"/>
  <c r="F83"/>
  <c r="E83"/>
  <c r="D83"/>
  <c r="C83"/>
  <c r="B83"/>
  <c r="T82"/>
  <c r="N82"/>
  <c r="T81"/>
  <c r="N81"/>
  <c r="T80"/>
  <c r="N80"/>
  <c r="T79"/>
  <c r="N79"/>
  <c r="T78"/>
  <c r="N78"/>
  <c r="X77"/>
  <c r="W77"/>
  <c r="T77"/>
  <c r="N77"/>
  <c r="T76"/>
  <c r="S76"/>
  <c r="R76"/>
  <c r="Q76"/>
  <c r="P76"/>
  <c r="N76"/>
  <c r="M76"/>
  <c r="L76"/>
  <c r="K76"/>
  <c r="I76"/>
  <c r="H76"/>
  <c r="G76"/>
  <c r="F76"/>
  <c r="E76"/>
  <c r="D76"/>
  <c r="C76"/>
  <c r="B76"/>
  <c r="T75"/>
  <c r="N75"/>
  <c r="T74"/>
  <c r="N74"/>
  <c r="T73"/>
  <c r="N73"/>
  <c r="T72"/>
  <c r="N72"/>
  <c r="X71"/>
  <c r="W71"/>
  <c r="T71"/>
  <c r="N71"/>
  <c r="T70"/>
  <c r="S70"/>
  <c r="R70"/>
  <c r="Q70"/>
  <c r="P70"/>
  <c r="C70"/>
  <c r="T69"/>
  <c r="N69"/>
  <c r="T68"/>
  <c r="N68"/>
  <c r="T67"/>
  <c r="N67"/>
  <c r="T66"/>
  <c r="N66"/>
  <c r="X65"/>
  <c r="W65"/>
  <c r="T65"/>
  <c r="N65"/>
  <c r="T64"/>
  <c r="S64"/>
  <c r="R64"/>
  <c r="Q64"/>
  <c r="P64"/>
  <c r="N64"/>
  <c r="M64"/>
  <c r="L64"/>
  <c r="K64"/>
  <c r="I64"/>
  <c r="H64"/>
  <c r="G64"/>
  <c r="F64"/>
  <c r="E64"/>
  <c r="D64"/>
  <c r="C64"/>
  <c r="B64"/>
  <c r="T63"/>
  <c r="N63"/>
  <c r="T62"/>
  <c r="N62"/>
  <c r="T61"/>
  <c r="N61"/>
  <c r="T60"/>
  <c r="N60"/>
  <c r="T59"/>
  <c r="N59"/>
  <c r="T58"/>
  <c r="N58"/>
  <c r="X57"/>
  <c r="W57"/>
  <c r="T57"/>
  <c r="S57"/>
  <c r="R57"/>
  <c r="Q57"/>
  <c r="P57"/>
  <c r="N57"/>
  <c r="M57"/>
  <c r="L57"/>
  <c r="K57"/>
  <c r="J57"/>
  <c r="I57"/>
  <c r="H57"/>
  <c r="G57"/>
  <c r="F57"/>
  <c r="E57"/>
  <c r="D57"/>
  <c r="C57"/>
  <c r="B57"/>
  <c r="T56"/>
  <c r="N56"/>
  <c r="T55"/>
  <c r="N55"/>
  <c r="T54"/>
  <c r="N54"/>
  <c r="T53"/>
  <c r="N53"/>
  <c r="T52"/>
  <c r="N52"/>
  <c r="T51"/>
  <c r="N51"/>
  <c r="X50"/>
  <c r="X111" s="1"/>
  <c r="W50"/>
  <c r="W111" s="1"/>
  <c r="T50"/>
  <c r="S50"/>
  <c r="R50"/>
  <c r="Q50"/>
  <c r="P50"/>
  <c r="N50"/>
  <c r="M50"/>
  <c r="L50"/>
  <c r="K50"/>
  <c r="I50"/>
  <c r="H50"/>
  <c r="G50"/>
  <c r="F50"/>
  <c r="E50"/>
  <c r="D50"/>
  <c r="C50"/>
  <c r="B50"/>
  <c r="T47"/>
  <c r="N47"/>
  <c r="T46"/>
  <c r="N46"/>
  <c r="T45"/>
  <c r="N45"/>
  <c r="T44"/>
  <c r="N44"/>
  <c r="T43"/>
  <c r="N43"/>
  <c r="X42"/>
  <c r="W42"/>
  <c r="T42"/>
  <c r="T48" s="1"/>
  <c r="T123" s="1"/>
  <c r="T140" s="1"/>
  <c r="S42"/>
  <c r="S48" s="1"/>
  <c r="S123" s="1"/>
  <c r="S140" s="1"/>
  <c r="R42"/>
  <c r="R48" s="1"/>
  <c r="R123" s="1"/>
  <c r="R140" s="1"/>
  <c r="Q42"/>
  <c r="Q48" s="1"/>
  <c r="Q123" s="1"/>
  <c r="Q140" s="1"/>
  <c r="P42"/>
  <c r="P48" s="1"/>
  <c r="P123" s="1"/>
  <c r="P140" s="1"/>
  <c r="N42"/>
  <c r="L42"/>
  <c r="L48" s="1"/>
  <c r="L123" s="1"/>
  <c r="L140" s="1"/>
  <c r="K42"/>
  <c r="K48" s="1"/>
  <c r="K123" s="1"/>
  <c r="K140" s="1"/>
  <c r="I42"/>
  <c r="H42"/>
  <c r="H48" s="1"/>
  <c r="H123" s="1"/>
  <c r="H140" s="1"/>
  <c r="G42"/>
  <c r="G48" s="1"/>
  <c r="G123" s="1"/>
  <c r="G140" s="1"/>
  <c r="F42"/>
  <c r="F48" s="1"/>
  <c r="F123" s="1"/>
  <c r="F140" s="1"/>
  <c r="E42"/>
  <c r="E48" s="1"/>
  <c r="E123" s="1"/>
  <c r="E140" s="1"/>
  <c r="D42"/>
  <c r="D48" s="1"/>
  <c r="D123" s="1"/>
  <c r="C42"/>
  <c r="B42"/>
  <c r="B48" s="1"/>
  <c r="T41"/>
  <c r="N41"/>
  <c r="T40"/>
  <c r="N40"/>
  <c r="T39"/>
  <c r="N39"/>
  <c r="T38"/>
  <c r="N38"/>
  <c r="T37"/>
  <c r="N37"/>
  <c r="X36"/>
  <c r="W36"/>
  <c r="T36"/>
  <c r="S36"/>
  <c r="R36"/>
  <c r="Q36"/>
  <c r="P36"/>
  <c r="N36"/>
  <c r="L36"/>
  <c r="K36"/>
  <c r="J36"/>
  <c r="J48" s="1"/>
  <c r="J123" s="1"/>
  <c r="J140" s="1"/>
  <c r="I36"/>
  <c r="H36"/>
  <c r="G36"/>
  <c r="F36"/>
  <c r="E36"/>
  <c r="D36"/>
  <c r="C36"/>
  <c r="C48" s="1"/>
  <c r="B36"/>
  <c r="T35"/>
  <c r="N35"/>
  <c r="T34"/>
  <c r="N34"/>
  <c r="T33"/>
  <c r="N33"/>
  <c r="T32"/>
  <c r="N32"/>
  <c r="T31"/>
  <c r="N31"/>
  <c r="T30"/>
  <c r="N30"/>
  <c r="X29"/>
  <c r="W29"/>
  <c r="T29"/>
  <c r="S29"/>
  <c r="R29"/>
  <c r="Q29"/>
  <c r="P29"/>
  <c r="N29"/>
  <c r="L29"/>
  <c r="K29"/>
  <c r="J29"/>
  <c r="I29"/>
  <c r="H29"/>
  <c r="G29"/>
  <c r="F29"/>
  <c r="E29"/>
  <c r="D29"/>
  <c r="C29"/>
  <c r="B29"/>
  <c r="T28"/>
  <c r="N28"/>
  <c r="T27"/>
  <c r="N27"/>
  <c r="T26"/>
  <c r="N26"/>
  <c r="T25"/>
  <c r="N25"/>
  <c r="T24"/>
  <c r="N24"/>
  <c r="T23"/>
  <c r="N23"/>
  <c r="X22"/>
  <c r="W22"/>
  <c r="T22"/>
  <c r="S22"/>
  <c r="R22"/>
  <c r="Q22"/>
  <c r="P22"/>
  <c r="N22"/>
  <c r="L22"/>
  <c r="K22"/>
  <c r="J22"/>
  <c r="I22"/>
  <c r="H22"/>
  <c r="G22"/>
  <c r="F22"/>
  <c r="E22"/>
  <c r="D22"/>
  <c r="C22"/>
  <c r="B22"/>
  <c r="T21"/>
  <c r="N21"/>
  <c r="T20"/>
  <c r="N20"/>
  <c r="T19"/>
  <c r="I19"/>
  <c r="N19" s="1"/>
  <c r="N12" s="1"/>
  <c r="T18"/>
  <c r="N18"/>
  <c r="T17"/>
  <c r="N17"/>
  <c r="T16"/>
  <c r="N16"/>
  <c r="T15"/>
  <c r="N15"/>
  <c r="T14"/>
  <c r="N14"/>
  <c r="T13"/>
  <c r="N13"/>
  <c r="X12"/>
  <c r="X48" s="1"/>
  <c r="X112" s="1"/>
  <c r="X119" s="1"/>
  <c r="W12"/>
  <c r="W48" s="1"/>
  <c r="W112" s="1"/>
  <c r="W119" s="1"/>
  <c r="T12"/>
  <c r="S12"/>
  <c r="R12"/>
  <c r="Q12"/>
  <c r="P12"/>
  <c r="M12"/>
  <c r="L12"/>
  <c r="K12"/>
  <c r="J12"/>
  <c r="H12"/>
  <c r="G12"/>
  <c r="F12"/>
  <c r="E12"/>
  <c r="D12"/>
  <c r="C12"/>
  <c r="B12"/>
  <c r="N48" l="1"/>
  <c r="N123" s="1"/>
  <c r="N140" s="1"/>
  <c r="C123"/>
  <c r="C140" s="1"/>
  <c r="B123"/>
  <c r="B140" s="1"/>
  <c r="I12"/>
  <c r="I48" s="1"/>
  <c r="I123" s="1"/>
  <c r="I140" s="1"/>
</calcChain>
</file>

<file path=xl/sharedStrings.xml><?xml version="1.0" encoding="utf-8"?>
<sst xmlns="http://schemas.openxmlformats.org/spreadsheetml/2006/main" count="254" uniqueCount="147">
  <si>
    <t>MINISTERIO DE SALUD</t>
  </si>
  <si>
    <t>ANEXO  B</t>
  </si>
  <si>
    <t>DECLARACION JURADA SUSTENTO DEL COSTO DE  EJECUCION DE GASTO DEL MES DE NOVIEMBRE 2013</t>
  </si>
  <si>
    <t>SECTOR : 11 - SALUD</t>
  </si>
  <si>
    <t>PLIEGO  : 11 - MINISTERIO DE SALUD</t>
  </si>
  <si>
    <t>UND. EJEC.  :   016 HOSPITAL NACIONAL HIPOLITO UANUE</t>
  </si>
  <si>
    <t>CATEGORIA Y NIVEL</t>
  </si>
  <si>
    <t>RECURSOS ORDINARIOS</t>
  </si>
  <si>
    <t>RECURSOS DIRECTAMENTE RECAUDADOS</t>
  </si>
  <si>
    <t>EJECUCION   ANUAL</t>
  </si>
  <si>
    <t>G.G.G. 2</t>
  </si>
  <si>
    <t xml:space="preserve">PEA                                          </t>
  </si>
  <si>
    <t>REMUNERACION NOMBRADO                        (1)</t>
  </si>
  <si>
    <t>REMUNERACION CONTRATADO}                        (2)</t>
  </si>
  <si>
    <t>PEA</t>
  </si>
  <si>
    <t>GUARDIA HOSPITALARIA                        (3)</t>
  </si>
  <si>
    <t>CAFAE                     (4)</t>
  </si>
  <si>
    <t>INCENTIVO LABORAL OCASIONA CAFAE       (5)</t>
  </si>
  <si>
    <t>AETA                 (6)</t>
  </si>
  <si>
    <t>INCENTIVO LABORAL OCASIONA  AETA      (7)</t>
  </si>
  <si>
    <t>TOTAL  GENERAL</t>
  </si>
  <si>
    <t xml:space="preserve">CAFAE   (1)                  </t>
  </si>
  <si>
    <t xml:space="preserve">AETA  (3)               </t>
  </si>
  <si>
    <t xml:space="preserve">TOTAL MENSUAL  (1 AL 4) </t>
  </si>
  <si>
    <t>PENSION                       (1)</t>
  </si>
  <si>
    <t>CAFAE</t>
  </si>
  <si>
    <t>AETA</t>
  </si>
  <si>
    <t>OCASIONAL (2)</t>
  </si>
  <si>
    <t>OCASIONAL (4)</t>
  </si>
  <si>
    <t>01, CARRERA  ADMINISTRATIVA</t>
  </si>
  <si>
    <t>01. CARRERA  ADMINISTRATIVA</t>
  </si>
  <si>
    <t xml:space="preserve">  FUNC.Y DIRECTIVOS</t>
  </si>
  <si>
    <t>VS</t>
  </si>
  <si>
    <t xml:space="preserve">F-8 </t>
  </si>
  <si>
    <t>F-7</t>
  </si>
  <si>
    <t>F-6</t>
  </si>
  <si>
    <t>F-5</t>
  </si>
  <si>
    <t>F-4</t>
  </si>
  <si>
    <t>F-3</t>
  </si>
  <si>
    <t>F-2</t>
  </si>
  <si>
    <t>F-1</t>
  </si>
  <si>
    <t>PROFESIONALES</t>
  </si>
  <si>
    <t xml:space="preserve">   PROFESIONALES  ADMINISTRATIVOS</t>
  </si>
  <si>
    <t xml:space="preserve"> SPA</t>
  </si>
  <si>
    <t>PROFESIONAL SPA</t>
  </si>
  <si>
    <t>SPB</t>
  </si>
  <si>
    <t>PROFESIONAL SPB</t>
  </si>
  <si>
    <t xml:space="preserve"> SPC</t>
  </si>
  <si>
    <t>PROFESIONAL SPC</t>
  </si>
  <si>
    <t xml:space="preserve"> SPD</t>
  </si>
  <si>
    <t>PROFESIONAL SPD</t>
  </si>
  <si>
    <t xml:space="preserve"> SPE</t>
  </si>
  <si>
    <t>PROFESIONAL SPE</t>
  </si>
  <si>
    <t xml:space="preserve"> SPF</t>
  </si>
  <si>
    <t>PROFESIONAL SPF</t>
  </si>
  <si>
    <t xml:space="preserve">   TECNICOS  </t>
  </si>
  <si>
    <t xml:space="preserve">   TECNICOS  ADMINISTRATIVOS</t>
  </si>
  <si>
    <t xml:space="preserve"> STA</t>
  </si>
  <si>
    <t>TECNICO STA</t>
  </si>
  <si>
    <t xml:space="preserve"> STB</t>
  </si>
  <si>
    <t>TECNICO STB</t>
  </si>
  <si>
    <t xml:space="preserve"> STC</t>
  </si>
  <si>
    <t>TECNICO STC</t>
  </si>
  <si>
    <t>STD</t>
  </si>
  <si>
    <t>TECNICO STD</t>
  </si>
  <si>
    <t xml:space="preserve"> STE</t>
  </si>
  <si>
    <t>TECNICO STE</t>
  </si>
  <si>
    <t xml:space="preserve"> STF</t>
  </si>
  <si>
    <t>TECNICO STF</t>
  </si>
  <si>
    <t xml:space="preserve">   AUXILIARES </t>
  </si>
  <si>
    <t xml:space="preserve">   AUXILIARES  ADMINISTRATIVOS</t>
  </si>
  <si>
    <t xml:space="preserve"> SAA</t>
  </si>
  <si>
    <t>AUXILIAR SAA</t>
  </si>
  <si>
    <t xml:space="preserve"> SAB</t>
  </si>
  <si>
    <t>AUXILIAR SAB.</t>
  </si>
  <si>
    <t xml:space="preserve"> SAC</t>
  </si>
  <si>
    <t>AUXILIAR SAC</t>
  </si>
  <si>
    <t xml:space="preserve"> SAD</t>
  </si>
  <si>
    <t>AUXILIAR SAD</t>
  </si>
  <si>
    <t>SAE</t>
  </si>
  <si>
    <t>AUXILIAR SAE</t>
  </si>
  <si>
    <t xml:space="preserve">     ESCALAFONADOS ADM.</t>
  </si>
  <si>
    <t>SUB -TOTAL ADM (01)</t>
  </si>
  <si>
    <t xml:space="preserve">   PERSONAL  CON LABORES ASISTENCIALES</t>
  </si>
  <si>
    <t>PERSONAL CON LABOR ASISTENCIAL</t>
  </si>
  <si>
    <t>CARRERA ASISTENCIAL</t>
  </si>
  <si>
    <t xml:space="preserve"> SPB</t>
  </si>
  <si>
    <t xml:space="preserve">   TECNICOS  ASISTENCIALES</t>
  </si>
  <si>
    <t xml:space="preserve">   AUXILIAR  </t>
  </si>
  <si>
    <t>PROFESIONALES DE LA  SALUD</t>
  </si>
  <si>
    <t>MEDICOS</t>
  </si>
  <si>
    <t xml:space="preserve"> SAB.</t>
  </si>
  <si>
    <t>N-5</t>
  </si>
  <si>
    <t>N-4</t>
  </si>
  <si>
    <t>N-3</t>
  </si>
  <si>
    <t xml:space="preserve"> SAE</t>
  </si>
  <si>
    <t>N-2</t>
  </si>
  <si>
    <t xml:space="preserve">     ESCALAFONADOS</t>
  </si>
  <si>
    <t>N-1</t>
  </si>
  <si>
    <t>ENFERMERAS</t>
  </si>
  <si>
    <t>OBSTETRICES</t>
  </si>
  <si>
    <t>V</t>
  </si>
  <si>
    <t>IV</t>
  </si>
  <si>
    <t>III</t>
  </si>
  <si>
    <t>II</t>
  </si>
  <si>
    <t>N-1 RESIDENTES</t>
  </si>
  <si>
    <t>I</t>
  </si>
  <si>
    <t>CIRUJANO DENTISTA</t>
  </si>
  <si>
    <t>TECNOLOGOS  MEDICOS</t>
  </si>
  <si>
    <t>VIII</t>
  </si>
  <si>
    <t>VII</t>
  </si>
  <si>
    <t>VI</t>
  </si>
  <si>
    <t>PSICOLOGOS</t>
  </si>
  <si>
    <t>OTROS  PROF. DE LA SALUD( NIVELES PUP 28,37,46,55)</t>
  </si>
  <si>
    <t>SUB   TOTAL ASISTENCIAL    (2)</t>
  </si>
  <si>
    <t>SUB TOTAL  PUP NORMAL (1+2)</t>
  </si>
  <si>
    <t>OTROS  PROF. DE LA SALUD( NIVELES PUP 26,53,42,)</t>
  </si>
  <si>
    <t>NO RENOVABLES</t>
  </si>
  <si>
    <t>2.2.11.21</t>
  </si>
  <si>
    <t>2.2.22.13</t>
  </si>
  <si>
    <t>2.2.23.42</t>
  </si>
  <si>
    <t>2.2.23.43</t>
  </si>
  <si>
    <t>MUNICIPALIDAD</t>
  </si>
  <si>
    <t>TOTAL GENERAL</t>
  </si>
  <si>
    <t>G.G.G. 5</t>
  </si>
  <si>
    <t>2.5.51.21 (5.2.11.70)</t>
  </si>
  <si>
    <t>CUOTA PATRONAL 9% (PUP)
21.31.15</t>
  </si>
  <si>
    <t>CUOTA PATRONAL 9% (CAS)
21.31.15</t>
  </si>
  <si>
    <t>DESTACADOS (RESIDENTES)</t>
  </si>
  <si>
    <t xml:space="preserve">DESTACADOS    </t>
  </si>
  <si>
    <t>AGUINALDO FIESTA PATRIAS Y NAVIDAD 21.19.12</t>
  </si>
  <si>
    <t>BONIFICACION POR ESCOLARIDAD
21.19.13</t>
  </si>
  <si>
    <t>COMPENSACION POR TIEMPO DE SERVICIOS 21.19.21</t>
  </si>
  <si>
    <t>ASIGNACION POR CUMPLIR 25 ó 30 años
21.19.31</t>
  </si>
  <si>
    <t>BONIFICACION ADICIONAL POR VACACIONES
21.19.32</t>
  </si>
  <si>
    <t>COMPENSACION VACACIONAL
(VACACIONES TRUNCAS) 21.19.33</t>
  </si>
  <si>
    <t>ASIGNACION POR ENSEÑANZA
21.19.34</t>
  </si>
  <si>
    <t>GASTOS POR OTRAS RETRIBUCIONES Y COMPLEMENTOS REINTEGROS
21.19.399</t>
  </si>
  <si>
    <t>INTERNOS DE MEDICINA Y ODONTOLOGIA
21.13.14</t>
  </si>
  <si>
    <t>BONO DE PRODUCTIVIDAD CONVENIOS DE ADM. POR RESULTADOS
21.19.35</t>
  </si>
  <si>
    <t>BONO POR CRECIMIENTO ECONOMICO
21.19.36</t>
  </si>
  <si>
    <t xml:space="preserve">SUB  TOTAL(3)      </t>
  </si>
  <si>
    <t xml:space="preserve">TOTAL GENERAL    </t>
  </si>
  <si>
    <t>SEGURO COMPLEMENTARIA DE TRABAJO DE RIESGO
23.26.31</t>
  </si>
  <si>
    <t>ESSALUD</t>
  </si>
  <si>
    <t>ONP</t>
  </si>
  <si>
    <t>TOTAL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</si>
</sst>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mmmm\,\ yyyy"/>
    <numFmt numFmtId="165" formatCode="0#"/>
    <numFmt numFmtId="166" formatCode="_ * #,##0.00_ ;_ * \-#,##0.00_ ;_ * &quot;-&quot;??_ ;_ @_ "/>
    <numFmt numFmtId="167" formatCode="_-* #,##0.00\ _€_-;\-* #,##0.00\ _€_-;_-* \-??\ _€_-;_-@_-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b/>
      <sz val="6"/>
      <color indexed="10"/>
      <name val="Arial"/>
      <family val="2"/>
    </font>
    <font>
      <b/>
      <sz val="6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</font>
    <font>
      <b/>
      <sz val="11"/>
      <color indexed="8"/>
      <name val="Arial"/>
      <family val="2"/>
    </font>
    <font>
      <sz val="9"/>
      <name val="Arial"/>
      <family val="2"/>
    </font>
    <font>
      <sz val="10"/>
      <name val="Mang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Fill="0" applyBorder="0" applyAlignment="0" applyProtection="0"/>
  </cellStyleXfs>
  <cellXfs count="398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3" fillId="0" borderId="0" xfId="1" applyFont="1" applyAlignment="1"/>
    <xf numFmtId="0" fontId="1" fillId="0" borderId="0" xfId="1"/>
    <xf numFmtId="0" fontId="3" fillId="0" borderId="0" xfId="1" applyFont="1"/>
    <xf numFmtId="0" fontId="4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horizontal="center" vertical="center"/>
    </xf>
    <xf numFmtId="49" fontId="4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/>
    </xf>
    <xf numFmtId="0" fontId="8" fillId="2" borderId="2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Continuous"/>
    </xf>
    <xf numFmtId="0" fontId="1" fillId="0" borderId="4" xfId="2" applyBorder="1" applyAlignment="1">
      <alignment horizontal="centerContinuous"/>
    </xf>
    <xf numFmtId="0" fontId="6" fillId="0" borderId="4" xfId="2" applyFont="1" applyBorder="1" applyAlignment="1">
      <alignment horizontal="centerContinuous"/>
    </xf>
    <xf numFmtId="0" fontId="1" fillId="0" borderId="5" xfId="2" applyBorder="1" applyAlignment="1">
      <alignment horizontal="center"/>
    </xf>
    <xf numFmtId="49" fontId="4" fillId="0" borderId="0" xfId="1" applyNumberFormat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Continuous"/>
    </xf>
    <xf numFmtId="0" fontId="8" fillId="2" borderId="8" xfId="2" applyFont="1" applyFill="1" applyBorder="1" applyAlignment="1">
      <alignment horizontal="centerContinuous"/>
    </xf>
    <xf numFmtId="0" fontId="9" fillId="2" borderId="8" xfId="2" applyFont="1" applyFill="1" applyBorder="1" applyAlignment="1">
      <alignment horizontal="centerContinuous"/>
    </xf>
    <xf numFmtId="0" fontId="8" fillId="2" borderId="9" xfId="2" applyFont="1" applyFill="1" applyBorder="1" applyAlignment="1">
      <alignment horizontal="centerContinuous"/>
    </xf>
    <xf numFmtId="0" fontId="8" fillId="3" borderId="0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164" fontId="8" fillId="2" borderId="10" xfId="2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8" fillId="2" borderId="11" xfId="2" applyNumberFormat="1" applyFont="1" applyFill="1" applyBorder="1" applyAlignment="1">
      <alignment horizontal="center" vertical="center" wrapText="1"/>
    </xf>
    <xf numFmtId="164" fontId="8" fillId="2" borderId="11" xfId="2" applyNumberFormat="1" applyFont="1" applyFill="1" applyBorder="1" applyAlignment="1">
      <alignment horizontal="center"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3" fillId="2" borderId="11" xfId="2" applyNumberFormat="1" applyFont="1" applyFill="1" applyBorder="1" applyAlignment="1">
      <alignment horizontal="center" vertical="center" wrapText="1"/>
    </xf>
    <xf numFmtId="164" fontId="8" fillId="2" borderId="12" xfId="2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center" vertical="center" wrapText="1"/>
    </xf>
    <xf numFmtId="164" fontId="8" fillId="4" borderId="13" xfId="1" applyNumberFormat="1" applyFont="1" applyFill="1" applyBorder="1" applyAlignment="1">
      <alignment horizontal="center" vertical="center" wrapText="1"/>
    </xf>
    <xf numFmtId="164" fontId="8" fillId="4" borderId="14" xfId="1" applyNumberFormat="1" applyFont="1" applyFill="1" applyBorder="1" applyAlignment="1">
      <alignment horizontal="center" vertical="center" wrapText="1"/>
    </xf>
    <xf numFmtId="164" fontId="8" fillId="4" borderId="14" xfId="1" applyNumberFormat="1" applyFont="1" applyFill="1" applyBorder="1" applyAlignment="1">
      <alignment horizontal="center" vertical="center" wrapText="1"/>
    </xf>
    <xf numFmtId="164" fontId="8" fillId="4" borderId="1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164" fontId="8" fillId="2" borderId="15" xfId="1" applyNumberFormat="1" applyFont="1" applyFill="1" applyBorder="1" applyAlignment="1">
      <alignment horizontal="center" vertical="center" wrapText="1"/>
    </xf>
    <xf numFmtId="164" fontId="8" fillId="2" borderId="16" xfId="2" applyNumberFormat="1" applyFont="1" applyFill="1" applyBorder="1" applyAlignment="1">
      <alignment horizontal="center" vertical="center" wrapText="1"/>
    </xf>
    <xf numFmtId="164" fontId="10" fillId="2" borderId="17" xfId="2" applyNumberFormat="1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164" fontId="8" fillId="2" borderId="17" xfId="2" applyNumberFormat="1" applyFont="1" applyFill="1" applyBorder="1" applyAlignment="1">
      <alignment horizontal="center" vertical="center" wrapText="1"/>
    </xf>
    <xf numFmtId="164" fontId="12" fillId="2" borderId="17" xfId="2" applyNumberFormat="1" applyFont="1" applyFill="1" applyBorder="1" applyAlignment="1">
      <alignment horizontal="center" vertical="center" wrapText="1"/>
    </xf>
    <xf numFmtId="164" fontId="13" fillId="2" borderId="17" xfId="2" applyNumberFormat="1" applyFont="1" applyFill="1" applyBorder="1" applyAlignment="1">
      <alignment horizontal="center" vertical="center" wrapText="1"/>
    </xf>
    <xf numFmtId="164" fontId="8" fillId="2" borderId="18" xfId="2" applyNumberFormat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164" fontId="8" fillId="4" borderId="16" xfId="1" applyNumberFormat="1" applyFont="1" applyFill="1" applyBorder="1" applyAlignment="1">
      <alignment horizontal="center" vertical="center" wrapText="1"/>
    </xf>
    <xf numFmtId="164" fontId="8" fillId="4" borderId="17" xfId="1" applyNumberFormat="1" applyFont="1" applyFill="1" applyBorder="1" applyAlignment="1">
      <alignment horizontal="center" vertical="center" wrapText="1"/>
    </xf>
    <xf numFmtId="164" fontId="8" fillId="4" borderId="17" xfId="1" applyNumberFormat="1" applyFont="1" applyFill="1" applyBorder="1" applyAlignment="1">
      <alignment horizontal="center" vertical="center" wrapText="1"/>
    </xf>
    <xf numFmtId="164" fontId="8" fillId="4" borderId="18" xfId="1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164" fontId="8" fillId="2" borderId="18" xfId="1" applyNumberFormat="1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164" fontId="8" fillId="2" borderId="20" xfId="2" applyNumberFormat="1" applyFont="1" applyFill="1" applyBorder="1" applyAlignment="1">
      <alignment horizontal="center" vertical="center" wrapText="1"/>
    </xf>
    <xf numFmtId="164" fontId="10" fillId="2" borderId="21" xfId="2" applyNumberFormat="1" applyFont="1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164" fontId="8" fillId="2" borderId="21" xfId="2" applyNumberFormat="1" applyFont="1" applyFill="1" applyBorder="1" applyAlignment="1">
      <alignment horizontal="center" vertical="center" wrapText="1"/>
    </xf>
    <xf numFmtId="164" fontId="12" fillId="2" borderId="21" xfId="2" applyNumberFormat="1" applyFont="1" applyFill="1" applyBorder="1" applyAlignment="1">
      <alignment horizontal="center" vertical="center" wrapText="1"/>
    </xf>
    <xf numFmtId="164" fontId="13" fillId="2" borderId="21" xfId="2" applyNumberFormat="1" applyFont="1" applyFill="1" applyBorder="1" applyAlignment="1">
      <alignment horizontal="center" vertical="center" wrapText="1"/>
    </xf>
    <xf numFmtId="164" fontId="8" fillId="2" borderId="22" xfId="2" applyNumberFormat="1" applyFont="1" applyFill="1" applyBorder="1" applyAlignment="1">
      <alignment horizontal="center" vertical="center" wrapText="1"/>
    </xf>
    <xf numFmtId="164" fontId="8" fillId="4" borderId="20" xfId="1" applyNumberFormat="1" applyFont="1" applyFill="1" applyBorder="1" applyAlignment="1">
      <alignment horizontal="center" vertical="center" wrapText="1"/>
    </xf>
    <xf numFmtId="164" fontId="8" fillId="4" borderId="21" xfId="1" applyNumberFormat="1" applyFont="1" applyFill="1" applyBorder="1" applyAlignment="1">
      <alignment horizontal="center" vertical="center" wrapText="1"/>
    </xf>
    <xf numFmtId="164" fontId="8" fillId="4" borderId="21" xfId="1" applyNumberFormat="1" applyFont="1" applyFill="1" applyBorder="1" applyAlignment="1">
      <alignment horizontal="center" vertical="center" wrapText="1"/>
    </xf>
    <xf numFmtId="164" fontId="8" fillId="4" borderId="22" xfId="1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164" fontId="8" fillId="2" borderId="25" xfId="1" applyNumberFormat="1" applyFont="1" applyFill="1" applyBorder="1" applyAlignment="1">
      <alignment horizontal="center" vertical="center" wrapText="1"/>
    </xf>
    <xf numFmtId="0" fontId="2" fillId="5" borderId="26" xfId="2" applyFont="1" applyFill="1" applyBorder="1" applyAlignment="1">
      <alignment vertical="center"/>
    </xf>
    <xf numFmtId="0" fontId="2" fillId="5" borderId="27" xfId="2" applyFont="1" applyFill="1" applyBorder="1" applyAlignment="1">
      <alignment vertical="center"/>
    </xf>
    <xf numFmtId="0" fontId="3" fillId="5" borderId="27" xfId="2" applyFont="1" applyFill="1" applyBorder="1" applyAlignment="1">
      <alignment vertical="center"/>
    </xf>
    <xf numFmtId="0" fontId="2" fillId="5" borderId="28" xfId="2" applyFont="1" applyFill="1" applyBorder="1" applyAlignment="1">
      <alignment vertical="center"/>
    </xf>
    <xf numFmtId="0" fontId="11" fillId="6" borderId="3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Continuous" vertical="center"/>
    </xf>
    <xf numFmtId="0" fontId="10" fillId="2" borderId="16" xfId="1" applyFont="1" applyFill="1" applyBorder="1" applyAlignment="1">
      <alignment horizontal="centerContinuous" vertical="center" wrapText="1"/>
    </xf>
    <xf numFmtId="164" fontId="8" fillId="2" borderId="12" xfId="1" applyNumberFormat="1" applyFont="1" applyFill="1" applyBorder="1" applyAlignment="1">
      <alignment horizontal="centerContinuous" vertical="center" wrapText="1"/>
    </xf>
    <xf numFmtId="0" fontId="10" fillId="0" borderId="30" xfId="2" applyFont="1" applyFill="1" applyBorder="1" applyAlignment="1">
      <alignment horizontal="center" vertical="center" wrapText="1"/>
    </xf>
    <xf numFmtId="3" fontId="4" fillId="0" borderId="31" xfId="3" applyNumberFormat="1" applyFont="1" applyFill="1" applyBorder="1" applyAlignment="1"/>
    <xf numFmtId="4" fontId="4" fillId="0" borderId="32" xfId="3" applyNumberFormat="1" applyFont="1" applyFill="1" applyBorder="1" applyAlignment="1"/>
    <xf numFmtId="3" fontId="4" fillId="0" borderId="33" xfId="3" applyNumberFormat="1" applyFont="1" applyFill="1" applyBorder="1" applyAlignment="1"/>
    <xf numFmtId="4" fontId="4" fillId="0" borderId="34" xfId="3" applyNumberFormat="1" applyFont="1" applyFill="1" applyBorder="1" applyAlignment="1"/>
    <xf numFmtId="4" fontId="4" fillId="0" borderId="35" xfId="3" applyNumberFormat="1" applyFont="1" applyFill="1" applyBorder="1" applyAlignment="1"/>
    <xf numFmtId="4" fontId="4" fillId="0" borderId="5" xfId="3" applyNumberFormat="1" applyFont="1" applyFill="1" applyBorder="1" applyAlignment="1"/>
    <xf numFmtId="4" fontId="4" fillId="3" borderId="0" xfId="3" applyNumberFormat="1" applyFont="1" applyFill="1" applyBorder="1"/>
    <xf numFmtId="4" fontId="4" fillId="0" borderId="31" xfId="3" applyNumberFormat="1" applyFont="1" applyFill="1" applyBorder="1"/>
    <xf numFmtId="4" fontId="4" fillId="0" borderId="32" xfId="3" applyNumberFormat="1" applyFont="1" applyFill="1" applyBorder="1" applyAlignment="1">
      <alignment horizontal="right"/>
    </xf>
    <xf numFmtId="4" fontId="4" fillId="0" borderId="31" xfId="3" applyNumberFormat="1" applyFont="1" applyFill="1" applyBorder="1" applyAlignment="1">
      <alignment horizontal="right"/>
    </xf>
    <xf numFmtId="4" fontId="4" fillId="0" borderId="30" xfId="3" applyNumberFormat="1" applyFont="1" applyFill="1" applyBorder="1"/>
    <xf numFmtId="0" fontId="10" fillId="0" borderId="30" xfId="1" applyFont="1" applyFill="1" applyBorder="1" applyAlignment="1">
      <alignment horizontal="center" vertical="center" wrapText="1"/>
    </xf>
    <xf numFmtId="3" fontId="4" fillId="0" borderId="31" xfId="3" applyNumberFormat="1" applyFont="1" applyFill="1" applyBorder="1" applyAlignment="1">
      <alignment horizontal="center"/>
    </xf>
    <xf numFmtId="4" fontId="4" fillId="0" borderId="32" xfId="3" applyNumberFormat="1" applyFont="1" applyFill="1" applyBorder="1"/>
    <xf numFmtId="0" fontId="5" fillId="0" borderId="23" xfId="2" applyFont="1" applyFill="1" applyBorder="1" applyAlignment="1">
      <alignment horizontal="center" vertical="center" wrapText="1"/>
    </xf>
    <xf numFmtId="3" fontId="5" fillId="0" borderId="36" xfId="3" applyNumberFormat="1" applyFont="1" applyFill="1" applyBorder="1" applyAlignment="1"/>
    <xf numFmtId="4" fontId="5" fillId="0" borderId="37" xfId="3" applyNumberFormat="1" applyFont="1" applyFill="1" applyBorder="1" applyAlignment="1"/>
    <xf numFmtId="3" fontId="5" fillId="0" borderId="24" xfId="3" applyNumberFormat="1" applyFont="1" applyFill="1" applyBorder="1" applyAlignment="1"/>
    <xf numFmtId="4" fontId="5" fillId="0" borderId="38" xfId="3" applyNumberFormat="1" applyFont="1" applyFill="1" applyBorder="1"/>
    <xf numFmtId="4" fontId="5" fillId="0" borderId="39" xfId="3" applyNumberFormat="1" applyFont="1" applyFill="1" applyBorder="1" applyAlignment="1"/>
    <xf numFmtId="4" fontId="6" fillId="0" borderId="37" xfId="3" applyNumberFormat="1" applyFont="1" applyFill="1" applyBorder="1" applyAlignment="1"/>
    <xf numFmtId="3" fontId="5" fillId="0" borderId="36" xfId="3" applyNumberFormat="1" applyFont="1" applyFill="1" applyBorder="1"/>
    <xf numFmtId="4" fontId="5" fillId="0" borderId="39" xfId="3" applyNumberFormat="1" applyFont="1" applyFill="1" applyBorder="1"/>
    <xf numFmtId="4" fontId="5" fillId="0" borderId="37" xfId="3" applyNumberFormat="1" applyFont="1" applyFill="1" applyBorder="1"/>
    <xf numFmtId="4" fontId="5" fillId="2" borderId="40" xfId="3" applyNumberFormat="1" applyFont="1" applyFill="1" applyBorder="1"/>
    <xf numFmtId="4" fontId="5" fillId="0" borderId="36" xfId="3" applyNumberFormat="1" applyFont="1" applyFill="1" applyBorder="1"/>
    <xf numFmtId="4" fontId="5" fillId="0" borderId="41" xfId="3" applyNumberFormat="1" applyFont="1" applyFill="1" applyBorder="1"/>
    <xf numFmtId="4" fontId="5" fillId="0" borderId="42" xfId="3" applyNumberFormat="1" applyFont="1" applyFill="1" applyBorder="1"/>
    <xf numFmtId="4" fontId="5" fillId="2" borderId="43" xfId="3" applyNumberFormat="1" applyFont="1" applyFill="1" applyBorder="1"/>
    <xf numFmtId="0" fontId="4" fillId="0" borderId="23" xfId="1" applyFont="1" applyFill="1" applyBorder="1" applyAlignment="1">
      <alignment horizontal="center" vertical="center" wrapText="1"/>
    </xf>
    <xf numFmtId="3" fontId="4" fillId="0" borderId="24" xfId="3" applyNumberFormat="1" applyFont="1" applyFill="1" applyBorder="1" applyAlignment="1">
      <alignment horizontal="center"/>
    </xf>
    <xf numFmtId="4" fontId="4" fillId="0" borderId="25" xfId="3" applyNumberFormat="1" applyFont="1" applyFill="1" applyBorder="1"/>
    <xf numFmtId="0" fontId="5" fillId="0" borderId="44" xfId="2" applyFont="1" applyFill="1" applyBorder="1" applyAlignment="1">
      <alignment horizontal="center"/>
    </xf>
    <xf numFmtId="3" fontId="5" fillId="0" borderId="45" xfId="3" applyNumberFormat="1" applyFont="1" applyFill="1" applyBorder="1" applyAlignment="1"/>
    <xf numFmtId="4" fontId="5" fillId="0" borderId="46" xfId="3" applyNumberFormat="1" applyFont="1" applyFill="1" applyBorder="1" applyAlignment="1"/>
    <xf numFmtId="4" fontId="5" fillId="0" borderId="47" xfId="3" applyNumberFormat="1" applyFont="1" applyFill="1" applyBorder="1"/>
    <xf numFmtId="4" fontId="5" fillId="0" borderId="47" xfId="3" applyNumberFormat="1" applyFont="1" applyFill="1" applyBorder="1" applyAlignment="1"/>
    <xf numFmtId="4" fontId="6" fillId="0" borderId="46" xfId="3" applyNumberFormat="1" applyFont="1" applyFill="1" applyBorder="1" applyAlignment="1"/>
    <xf numFmtId="3" fontId="5" fillId="0" borderId="45" xfId="3" applyNumberFormat="1" applyFont="1" applyFill="1" applyBorder="1"/>
    <xf numFmtId="4" fontId="5" fillId="0" borderId="46" xfId="3" applyNumberFormat="1" applyFont="1" applyFill="1" applyBorder="1"/>
    <xf numFmtId="4" fontId="5" fillId="3" borderId="0" xfId="3" applyNumberFormat="1" applyFont="1" applyFill="1" applyBorder="1"/>
    <xf numFmtId="4" fontId="5" fillId="0" borderId="45" xfId="3" applyNumberFormat="1" applyFont="1" applyFill="1" applyBorder="1"/>
    <xf numFmtId="4" fontId="5" fillId="0" borderId="48" xfId="3" applyNumberFormat="1" applyFont="1" applyFill="1" applyBorder="1"/>
    <xf numFmtId="4" fontId="5" fillId="0" borderId="49" xfId="3" applyNumberFormat="1" applyFont="1" applyFill="1" applyBorder="1"/>
    <xf numFmtId="4" fontId="5" fillId="2" borderId="44" xfId="3" applyNumberFormat="1" applyFont="1" applyFill="1" applyBorder="1"/>
    <xf numFmtId="0" fontId="5" fillId="0" borderId="6" xfId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4" fontId="5" fillId="0" borderId="50" xfId="3" applyNumberFormat="1" applyFont="1" applyFill="1" applyBorder="1"/>
    <xf numFmtId="1" fontId="0" fillId="0" borderId="47" xfId="0" applyNumberFormat="1" applyBorder="1"/>
    <xf numFmtId="2" fontId="0" fillId="0" borderId="47" xfId="0" applyNumberFormat="1" applyBorder="1"/>
    <xf numFmtId="0" fontId="5" fillId="0" borderId="51" xfId="2" applyFont="1" applyFill="1" applyBorder="1" applyAlignment="1">
      <alignment horizontal="center"/>
    </xf>
    <xf numFmtId="4" fontId="5" fillId="2" borderId="52" xfId="3" applyNumberFormat="1" applyFont="1" applyFill="1" applyBorder="1"/>
    <xf numFmtId="3" fontId="4" fillId="0" borderId="31" xfId="3" applyNumberFormat="1" applyFont="1" applyFill="1" applyBorder="1" applyAlignment="1">
      <alignment horizontal="right"/>
    </xf>
    <xf numFmtId="3" fontId="4" fillId="0" borderId="31" xfId="3" applyNumberFormat="1" applyFont="1" applyFill="1" applyBorder="1"/>
    <xf numFmtId="4" fontId="4" fillId="0" borderId="35" xfId="3" applyNumberFormat="1" applyFont="1" applyFill="1" applyBorder="1"/>
    <xf numFmtId="4" fontId="4" fillId="2" borderId="30" xfId="3" applyNumberFormat="1" applyFont="1" applyFill="1" applyBorder="1" applyAlignment="1">
      <alignment horizontal="right"/>
    </xf>
    <xf numFmtId="4" fontId="4" fillId="2" borderId="30" xfId="3" applyNumberFormat="1" applyFont="1" applyFill="1" applyBorder="1"/>
    <xf numFmtId="0" fontId="14" fillId="0" borderId="6" xfId="1" applyFont="1" applyFill="1" applyBorder="1" applyAlignment="1">
      <alignment horizontal="center" vertical="center" wrapText="1"/>
    </xf>
    <xf numFmtId="0" fontId="5" fillId="0" borderId="44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4" fontId="5" fillId="0" borderId="53" xfId="3" applyNumberFormat="1" applyFont="1" applyFill="1" applyBorder="1"/>
    <xf numFmtId="4" fontId="5" fillId="0" borderId="54" xfId="3" applyNumberFormat="1" applyFont="1" applyFill="1" applyBorder="1"/>
    <xf numFmtId="4" fontId="5" fillId="0" borderId="55" xfId="3" applyNumberFormat="1" applyFont="1" applyFill="1" applyBorder="1"/>
    <xf numFmtId="4" fontId="5" fillId="0" borderId="56" xfId="3" applyNumberFormat="1" applyFont="1" applyFill="1" applyBorder="1"/>
    <xf numFmtId="0" fontId="10" fillId="3" borderId="30" xfId="1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/>
    </xf>
    <xf numFmtId="4" fontId="5" fillId="2" borderId="58" xfId="3" applyNumberFormat="1" applyFont="1" applyFill="1" applyBorder="1"/>
    <xf numFmtId="0" fontId="14" fillId="0" borderId="6" xfId="1" applyFont="1" applyFill="1" applyBorder="1" applyAlignment="1">
      <alignment horizontal="center"/>
    </xf>
    <xf numFmtId="0" fontId="5" fillId="0" borderId="59" xfId="2" applyFont="1" applyFill="1" applyBorder="1" applyAlignment="1">
      <alignment horizontal="center"/>
    </xf>
    <xf numFmtId="0" fontId="5" fillId="0" borderId="29" xfId="2" applyFont="1" applyFill="1" applyBorder="1" applyAlignment="1">
      <alignment horizontal="center"/>
    </xf>
    <xf numFmtId="4" fontId="5" fillId="2" borderId="60" xfId="3" applyNumberFormat="1" applyFont="1" applyFill="1" applyBorder="1"/>
    <xf numFmtId="4" fontId="4" fillId="2" borderId="5" xfId="3" applyNumberFormat="1" applyFont="1" applyFill="1" applyBorder="1"/>
    <xf numFmtId="4" fontId="4" fillId="3" borderId="5" xfId="3" applyNumberFormat="1" applyFont="1" applyFill="1" applyBorder="1"/>
    <xf numFmtId="4" fontId="4" fillId="0" borderId="31" xfId="3" applyNumberFormat="1" applyFont="1" applyFill="1" applyBorder="1" applyAlignment="1"/>
    <xf numFmtId="4" fontId="4" fillId="0" borderId="33" xfId="3" applyNumberFormat="1" applyFont="1" applyFill="1" applyBorder="1" applyAlignment="1"/>
    <xf numFmtId="0" fontId="5" fillId="0" borderId="23" xfId="2" applyFont="1" applyFill="1" applyBorder="1" applyAlignment="1">
      <alignment horizontal="center"/>
    </xf>
    <xf numFmtId="3" fontId="5" fillId="0" borderId="53" xfId="3" applyNumberFormat="1" applyFont="1" applyFill="1" applyBorder="1" applyAlignment="1"/>
    <xf numFmtId="4" fontId="5" fillId="0" borderId="54" xfId="3" applyNumberFormat="1" applyFont="1" applyFill="1" applyBorder="1" applyAlignment="1"/>
    <xf numFmtId="4" fontId="5" fillId="0" borderId="61" xfId="3" applyNumberFormat="1" applyFont="1" applyFill="1" applyBorder="1" applyAlignment="1"/>
    <xf numFmtId="4" fontId="6" fillId="0" borderId="54" xfId="3" applyNumberFormat="1" applyFont="1" applyFill="1" applyBorder="1" applyAlignment="1"/>
    <xf numFmtId="3" fontId="5" fillId="0" borderId="53" xfId="3" applyNumberFormat="1" applyFont="1" applyFill="1" applyBorder="1"/>
    <xf numFmtId="4" fontId="5" fillId="0" borderId="61" xfId="3" applyNumberFormat="1" applyFont="1" applyFill="1" applyBorder="1"/>
    <xf numFmtId="4" fontId="3" fillId="0" borderId="32" xfId="3" applyNumberFormat="1" applyFont="1" applyFill="1" applyBorder="1"/>
    <xf numFmtId="4" fontId="4" fillId="0" borderId="33" xfId="3" applyNumberFormat="1" applyFont="1" applyFill="1" applyBorder="1"/>
    <xf numFmtId="4" fontId="4" fillId="0" borderId="34" xfId="3" applyNumberFormat="1" applyFont="1" applyFill="1" applyBorder="1"/>
    <xf numFmtId="0" fontId="5" fillId="0" borderId="2" xfId="1" applyFont="1" applyFill="1" applyBorder="1" applyAlignment="1">
      <alignment horizontal="center"/>
    </xf>
    <xf numFmtId="165" fontId="5" fillId="0" borderId="44" xfId="2" quotePrefix="1" applyNumberFormat="1" applyFont="1" applyFill="1" applyBorder="1" applyAlignment="1">
      <alignment horizontal="center"/>
    </xf>
    <xf numFmtId="165" fontId="5" fillId="0" borderId="51" xfId="2" quotePrefix="1" applyNumberFormat="1" applyFont="1" applyFill="1" applyBorder="1" applyAlignment="1">
      <alignment horizontal="center"/>
    </xf>
    <xf numFmtId="165" fontId="5" fillId="0" borderId="6" xfId="1" quotePrefix="1" applyNumberFormat="1" applyFont="1" applyFill="1" applyBorder="1" applyAlignment="1">
      <alignment horizontal="center"/>
    </xf>
    <xf numFmtId="165" fontId="5" fillId="0" borderId="19" xfId="1" quotePrefix="1" applyNumberFormat="1" applyFont="1" applyFill="1" applyBorder="1" applyAlignment="1">
      <alignment horizontal="center"/>
    </xf>
    <xf numFmtId="165" fontId="10" fillId="4" borderId="31" xfId="2" applyNumberFormat="1" applyFont="1" applyFill="1" applyBorder="1" applyAlignment="1">
      <alignment horizontal="center" vertical="center" wrapText="1"/>
    </xf>
    <xf numFmtId="3" fontId="4" fillId="4" borderId="35" xfId="3" applyNumberFormat="1" applyFont="1" applyFill="1" applyBorder="1" applyAlignment="1"/>
    <xf numFmtId="4" fontId="4" fillId="4" borderId="35" xfId="3" applyNumberFormat="1" applyFont="1" applyFill="1" applyBorder="1"/>
    <xf numFmtId="3" fontId="4" fillId="4" borderId="35" xfId="3" applyNumberFormat="1" applyFont="1" applyFill="1" applyBorder="1"/>
    <xf numFmtId="4" fontId="4" fillId="4" borderId="32" xfId="3" applyNumberFormat="1" applyFont="1" applyFill="1" applyBorder="1"/>
    <xf numFmtId="4" fontId="4" fillId="4" borderId="31" xfId="3" applyNumberFormat="1" applyFont="1" applyFill="1" applyBorder="1"/>
    <xf numFmtId="4" fontId="4" fillId="4" borderId="33" xfId="3" applyNumberFormat="1" applyFont="1" applyFill="1" applyBorder="1"/>
    <xf numFmtId="4" fontId="4" fillId="4" borderId="34" xfId="3" applyNumberFormat="1" applyFont="1" applyFill="1" applyBorder="1"/>
    <xf numFmtId="165" fontId="10" fillId="4" borderId="2" xfId="1" applyNumberFormat="1" applyFont="1" applyFill="1" applyBorder="1" applyAlignment="1">
      <alignment horizontal="center" vertical="center" wrapText="1"/>
    </xf>
    <xf numFmtId="3" fontId="4" fillId="4" borderId="13" xfId="3" applyNumberFormat="1" applyFont="1" applyFill="1" applyBorder="1" applyAlignment="1"/>
    <xf numFmtId="4" fontId="4" fillId="4" borderId="15" xfId="3" applyNumberFormat="1" applyFont="1" applyFill="1" applyBorder="1" applyAlignment="1">
      <alignment horizontal="right"/>
    </xf>
    <xf numFmtId="0" fontId="15" fillId="7" borderId="3" xfId="2" applyFont="1" applyFill="1" applyBorder="1" applyAlignment="1">
      <alignment horizontal="centerContinuous" vertical="center" wrapText="1"/>
    </xf>
    <xf numFmtId="0" fontId="15" fillId="7" borderId="4" xfId="2" applyFont="1" applyFill="1" applyBorder="1" applyAlignment="1">
      <alignment horizontal="centerContinuous" vertical="center" wrapText="1"/>
    </xf>
    <xf numFmtId="4" fontId="15" fillId="7" borderId="4" xfId="2" applyNumberFormat="1" applyFont="1" applyFill="1" applyBorder="1" applyAlignment="1">
      <alignment horizontal="centerContinuous" vertical="center" wrapText="1"/>
    </xf>
    <xf numFmtId="0" fontId="15" fillId="7" borderId="4" xfId="2" applyFont="1" applyFill="1" applyBorder="1" applyAlignment="1">
      <alignment vertical="center" wrapText="1"/>
    </xf>
    <xf numFmtId="4" fontId="16" fillId="7" borderId="4" xfId="2" applyNumberFormat="1" applyFont="1" applyFill="1" applyBorder="1" applyAlignment="1">
      <alignment horizontal="centerContinuous" vertical="center" wrapText="1"/>
    </xf>
    <xf numFmtId="4" fontId="15" fillId="7" borderId="5" xfId="2" applyNumberFormat="1" applyFont="1" applyFill="1" applyBorder="1" applyAlignment="1">
      <alignment horizontal="centerContinuous" vertical="center" wrapText="1"/>
    </xf>
    <xf numFmtId="4" fontId="4" fillId="8" borderId="3" xfId="3" applyNumberFormat="1" applyFont="1" applyFill="1" applyBorder="1" applyAlignment="1">
      <alignment horizontal="center" vertical="center" wrapText="1"/>
    </xf>
    <xf numFmtId="4" fontId="4" fillId="8" borderId="4" xfId="3" applyNumberFormat="1" applyFont="1" applyFill="1" applyBorder="1" applyAlignment="1">
      <alignment horizontal="center" vertical="center" wrapText="1"/>
    </xf>
    <xf numFmtId="4" fontId="4" fillId="8" borderId="5" xfId="3" applyNumberFormat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5" fillId="0" borderId="3" xfId="2" applyFont="1" applyFill="1" applyBorder="1" applyAlignment="1">
      <alignment horizontal="center" vertical="center" wrapText="1"/>
    </xf>
    <xf numFmtId="3" fontId="2" fillId="3" borderId="31" xfId="2" applyNumberFormat="1" applyFont="1" applyFill="1" applyBorder="1" applyAlignment="1">
      <alignment wrapText="1"/>
    </xf>
    <xf numFmtId="4" fontId="2" fillId="3" borderId="32" xfId="2" applyNumberFormat="1" applyFont="1" applyFill="1" applyBorder="1" applyAlignment="1">
      <alignment wrapText="1"/>
    </xf>
    <xf numFmtId="3" fontId="2" fillId="0" borderId="31" xfId="2" applyNumberFormat="1" applyFont="1" applyFill="1" applyBorder="1" applyAlignment="1">
      <alignment wrapText="1"/>
    </xf>
    <xf numFmtId="4" fontId="2" fillId="0" borderId="35" xfId="2" applyNumberFormat="1" applyFont="1" applyFill="1" applyBorder="1" applyAlignment="1">
      <alignment wrapText="1"/>
    </xf>
    <xf numFmtId="4" fontId="3" fillId="0" borderId="32" xfId="2" applyNumberFormat="1" applyFont="1" applyFill="1" applyBorder="1" applyAlignment="1">
      <alignment wrapText="1"/>
    </xf>
    <xf numFmtId="4" fontId="2" fillId="3" borderId="35" xfId="2" applyNumberFormat="1" applyFont="1" applyFill="1" applyBorder="1" applyAlignment="1">
      <alignment wrapText="1"/>
    </xf>
    <xf numFmtId="4" fontId="2" fillId="2" borderId="30" xfId="2" applyNumberFormat="1" applyFont="1" applyFill="1" applyBorder="1" applyAlignment="1">
      <alignment wrapText="1"/>
    </xf>
    <xf numFmtId="0" fontId="2" fillId="0" borderId="3" xfId="1" applyFont="1" applyBorder="1"/>
    <xf numFmtId="2" fontId="2" fillId="0" borderId="5" xfId="1" applyNumberFormat="1" applyFont="1" applyBorder="1"/>
    <xf numFmtId="0" fontId="14" fillId="0" borderId="23" xfId="2" applyFont="1" applyFill="1" applyBorder="1" applyAlignment="1">
      <alignment horizontal="center"/>
    </xf>
    <xf numFmtId="0" fontId="1" fillId="0" borderId="57" xfId="1" applyBorder="1" applyAlignment="1">
      <alignment horizontal="center"/>
    </xf>
    <xf numFmtId="0" fontId="14" fillId="0" borderId="44" xfId="2" applyFont="1" applyFill="1" applyBorder="1" applyAlignment="1">
      <alignment horizontal="center"/>
    </xf>
    <xf numFmtId="0" fontId="1" fillId="0" borderId="59" xfId="1" applyBorder="1" applyAlignment="1">
      <alignment horizontal="center"/>
    </xf>
    <xf numFmtId="0" fontId="14" fillId="0" borderId="51" xfId="2" applyFont="1" applyFill="1" applyBorder="1" applyAlignment="1">
      <alignment horizontal="center"/>
    </xf>
    <xf numFmtId="0" fontId="1" fillId="0" borderId="62" xfId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3" fontId="4" fillId="2" borderId="31" xfId="3" applyNumberFormat="1" applyFont="1" applyFill="1" applyBorder="1" applyAlignment="1"/>
    <xf numFmtId="0" fontId="2" fillId="0" borderId="63" xfId="1" applyFont="1" applyBorder="1" applyAlignment="1">
      <alignment horizontal="center"/>
    </xf>
    <xf numFmtId="1" fontId="2" fillId="0" borderId="0" xfId="1" applyNumberFormat="1" applyFont="1" applyBorder="1"/>
    <xf numFmtId="2" fontId="2" fillId="0" borderId="0" xfId="1" applyNumberFormat="1" applyFont="1" applyBorder="1"/>
    <xf numFmtId="0" fontId="1" fillId="0" borderId="36" xfId="1" applyBorder="1" applyAlignment="1">
      <alignment horizontal="center"/>
    </xf>
    <xf numFmtId="4" fontId="5" fillId="0" borderId="0" xfId="3" applyNumberFormat="1" applyFont="1" applyFill="1" applyBorder="1"/>
    <xf numFmtId="4" fontId="5" fillId="0" borderId="44" xfId="3" applyNumberFormat="1" applyFont="1" applyFill="1" applyBorder="1"/>
    <xf numFmtId="0" fontId="1" fillId="0" borderId="0" xfId="1" applyFill="1"/>
    <xf numFmtId="0" fontId="1" fillId="0" borderId="45" xfId="1" applyFill="1" applyBorder="1" applyAlignment="1">
      <alignment horizontal="center"/>
    </xf>
    <xf numFmtId="0" fontId="1" fillId="0" borderId="45" xfId="1" applyBorder="1" applyAlignment="1">
      <alignment horizontal="center"/>
    </xf>
    <xf numFmtId="2" fontId="0" fillId="0" borderId="47" xfId="0" applyNumberFormat="1" applyFill="1" applyBorder="1"/>
    <xf numFmtId="1" fontId="17" fillId="0" borderId="47" xfId="0" applyNumberFormat="1" applyFont="1" applyFill="1" applyBorder="1"/>
    <xf numFmtId="2" fontId="17" fillId="0" borderId="47" xfId="0" applyNumberFormat="1" applyFont="1" applyFill="1" applyBorder="1"/>
    <xf numFmtId="1" fontId="17" fillId="0" borderId="47" xfId="0" applyNumberFormat="1" applyFont="1" applyBorder="1"/>
    <xf numFmtId="2" fontId="17" fillId="0" borderId="47" xfId="0" applyNumberFormat="1" applyFont="1" applyBorder="1"/>
    <xf numFmtId="0" fontId="1" fillId="0" borderId="53" xfId="1" applyBorder="1" applyAlignment="1">
      <alignment horizontal="center"/>
    </xf>
    <xf numFmtId="0" fontId="4" fillId="0" borderId="19" xfId="1" applyFont="1" applyFill="1" applyBorder="1" applyAlignment="1">
      <alignment horizontal="centerContinuous" vertical="center" wrapText="1"/>
    </xf>
    <xf numFmtId="3" fontId="5" fillId="0" borderId="20" xfId="3" applyNumberFormat="1" applyFont="1" applyFill="1" applyBorder="1" applyAlignment="1">
      <alignment horizontal="centerContinuous"/>
    </xf>
    <xf numFmtId="4" fontId="5" fillId="0" borderId="22" xfId="3" applyNumberFormat="1" applyFont="1" applyFill="1" applyBorder="1" applyAlignment="1">
      <alignment horizontal="centerContinuous"/>
    </xf>
    <xf numFmtId="0" fontId="4" fillId="0" borderId="30" xfId="1" applyFont="1" applyFill="1" applyBorder="1" applyAlignment="1">
      <alignment horizontal="center"/>
    </xf>
    <xf numFmtId="0" fontId="13" fillId="0" borderId="3" xfId="2" applyFont="1" applyFill="1" applyBorder="1" applyAlignment="1">
      <alignment horizontal="center" vertical="center" wrapText="1"/>
    </xf>
    <xf numFmtId="4" fontId="3" fillId="0" borderId="32" xfId="3" applyNumberFormat="1" applyFont="1" applyFill="1" applyBorder="1" applyAlignment="1"/>
    <xf numFmtId="0" fontId="4" fillId="0" borderId="30" xfId="1" applyFont="1" applyFill="1" applyBorder="1" applyAlignment="1">
      <alignment horizontal="center" vertical="justify"/>
    </xf>
    <xf numFmtId="4" fontId="5" fillId="0" borderId="64" xfId="3" applyNumberFormat="1" applyFont="1" applyFill="1" applyBorder="1"/>
    <xf numFmtId="4" fontId="5" fillId="0" borderId="65" xfId="3" applyNumberFormat="1" applyFont="1" applyFill="1" applyBorder="1"/>
    <xf numFmtId="3" fontId="5" fillId="0" borderId="6" xfId="1" quotePrefix="1" applyNumberFormat="1" applyFont="1" applyFill="1" applyBorder="1" applyAlignment="1">
      <alignment horizontal="center" vertical="justify"/>
    </xf>
    <xf numFmtId="4" fontId="5" fillId="0" borderId="66" xfId="3" applyNumberFormat="1" applyFont="1" applyFill="1" applyBorder="1"/>
    <xf numFmtId="4" fontId="5" fillId="0" borderId="67" xfId="3" applyNumberFormat="1" applyFont="1" applyFill="1" applyBorder="1"/>
    <xf numFmtId="0" fontId="4" fillId="0" borderId="3" xfId="2" applyFont="1" applyFill="1" applyBorder="1" applyAlignment="1">
      <alignment horizontal="center"/>
    </xf>
    <xf numFmtId="0" fontId="4" fillId="0" borderId="30" xfId="1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/>
    </xf>
    <xf numFmtId="4" fontId="5" fillId="3" borderId="53" xfId="3" applyNumberFormat="1" applyFont="1" applyFill="1" applyBorder="1"/>
    <xf numFmtId="4" fontId="5" fillId="3" borderId="54" xfId="3" applyNumberFormat="1" applyFont="1" applyFill="1" applyBorder="1"/>
    <xf numFmtId="4" fontId="5" fillId="3" borderId="55" xfId="3" applyNumberFormat="1" applyFont="1" applyFill="1" applyBorder="1"/>
    <xf numFmtId="4" fontId="5" fillId="3" borderId="56" xfId="3" applyNumberFormat="1" applyFont="1" applyFill="1" applyBorder="1"/>
    <xf numFmtId="4" fontId="5" fillId="3" borderId="52" xfId="3" applyNumberFormat="1" applyFont="1" applyFill="1" applyBorder="1"/>
    <xf numFmtId="0" fontId="1" fillId="3" borderId="0" xfId="1" applyFill="1"/>
    <xf numFmtId="0" fontId="4" fillId="0" borderId="30" xfId="2" applyFont="1" applyFill="1" applyBorder="1" applyAlignment="1">
      <alignment horizontal="center" vertical="center" wrapText="1"/>
    </xf>
    <xf numFmtId="3" fontId="5" fillId="0" borderId="23" xfId="2" quotePrefix="1" applyNumberFormat="1" applyFont="1" applyFill="1" applyBorder="1" applyAlignment="1">
      <alignment horizontal="center" vertical="justify"/>
    </xf>
    <xf numFmtId="3" fontId="5" fillId="0" borderId="44" xfId="2" quotePrefix="1" applyNumberFormat="1" applyFont="1" applyFill="1" applyBorder="1" applyAlignment="1">
      <alignment horizontal="center" vertical="justify"/>
    </xf>
    <xf numFmtId="3" fontId="5" fillId="0" borderId="16" xfId="3" applyNumberFormat="1" applyFont="1" applyFill="1" applyBorder="1" applyAlignment="1"/>
    <xf numFmtId="3" fontId="5" fillId="0" borderId="51" xfId="2" quotePrefix="1" applyNumberFormat="1" applyFont="1" applyFill="1" applyBorder="1" applyAlignment="1">
      <alignment horizontal="center" vertical="justify"/>
    </xf>
    <xf numFmtId="3" fontId="4" fillId="3" borderId="31" xfId="3" applyNumberFormat="1" applyFont="1" applyFill="1" applyBorder="1" applyAlignment="1"/>
    <xf numFmtId="4" fontId="4" fillId="3" borderId="32" xfId="3" applyNumberFormat="1" applyFont="1" applyFill="1" applyBorder="1"/>
    <xf numFmtId="1" fontId="0" fillId="0" borderId="47" xfId="0" applyNumberFormat="1" applyFill="1" applyBorder="1"/>
    <xf numFmtId="0" fontId="5" fillId="0" borderId="19" xfId="1" applyFont="1" applyFill="1" applyBorder="1" applyAlignment="1">
      <alignment horizontal="center"/>
    </xf>
    <xf numFmtId="0" fontId="14" fillId="0" borderId="51" xfId="2" applyFont="1" applyFill="1" applyBorder="1" applyAlignment="1">
      <alignment horizontal="center" vertical="center" wrapText="1"/>
    </xf>
    <xf numFmtId="3" fontId="4" fillId="0" borderId="32" xfId="3" applyNumberFormat="1" applyFont="1" applyFill="1" applyBorder="1" applyAlignment="1"/>
    <xf numFmtId="4" fontId="4" fillId="2" borderId="32" xfId="3" applyNumberFormat="1" applyFont="1" applyFill="1" applyBorder="1" applyAlignment="1"/>
    <xf numFmtId="4" fontId="6" fillId="0" borderId="50" xfId="3" applyNumberFormat="1" applyFont="1" applyFill="1" applyBorder="1"/>
    <xf numFmtId="4" fontId="3" fillId="0" borderId="5" xfId="3" applyNumberFormat="1" applyFont="1" applyFill="1" applyBorder="1" applyAlignment="1"/>
    <xf numFmtId="0" fontId="8" fillId="4" borderId="2" xfId="1" applyFont="1" applyFill="1" applyBorder="1" applyAlignment="1">
      <alignment horizontal="center" vertical="center" wrapText="1"/>
    </xf>
    <xf numFmtId="3" fontId="4" fillId="0" borderId="30" xfId="3" applyNumberFormat="1" applyFont="1" applyFill="1" applyBorder="1"/>
    <xf numFmtId="0" fontId="9" fillId="9" borderId="44" xfId="1" applyFont="1" applyFill="1" applyBorder="1" applyAlignment="1">
      <alignment horizontal="center" vertical="center" wrapText="1"/>
    </xf>
    <xf numFmtId="3" fontId="4" fillId="0" borderId="68" xfId="3" applyNumberFormat="1" applyFont="1" applyFill="1" applyBorder="1" applyAlignment="1"/>
    <xf numFmtId="4" fontId="4" fillId="0" borderId="50" xfId="3" applyNumberFormat="1" applyFont="1" applyFill="1" applyBorder="1"/>
    <xf numFmtId="0" fontId="8" fillId="1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3" fontId="4" fillId="2" borderId="69" xfId="3" applyNumberFormat="1" applyFont="1" applyFill="1" applyBorder="1" applyAlignment="1"/>
    <xf numFmtId="4" fontId="10" fillId="2" borderId="15" xfId="3" applyNumberFormat="1" applyFont="1" applyFill="1" applyBorder="1"/>
    <xf numFmtId="0" fontId="5" fillId="2" borderId="2" xfId="1" applyFont="1" applyFill="1" applyBorder="1" applyAlignment="1">
      <alignment horizontal="center" vertical="center" wrapText="1"/>
    </xf>
    <xf numFmtId="3" fontId="4" fillId="2" borderId="41" xfId="3" applyNumberFormat="1" applyFont="1" applyFill="1" applyBorder="1" applyAlignment="1"/>
    <xf numFmtId="4" fontId="5" fillId="2" borderId="37" xfId="3" applyNumberFormat="1" applyFont="1" applyFill="1" applyBorder="1"/>
    <xf numFmtId="4" fontId="6" fillId="0" borderId="46" xfId="3" applyNumberFormat="1" applyFont="1" applyFill="1" applyBorder="1"/>
    <xf numFmtId="4" fontId="4" fillId="2" borderId="37" xfId="3" applyNumberFormat="1" applyFont="1" applyFill="1" applyBorder="1"/>
    <xf numFmtId="0" fontId="5" fillId="2" borderId="30" xfId="1" applyFont="1" applyFill="1" applyBorder="1" applyAlignment="1">
      <alignment horizontal="center" vertical="center" wrapText="1"/>
    </xf>
    <xf numFmtId="3" fontId="4" fillId="2" borderId="33" xfId="3" applyNumberFormat="1" applyFont="1" applyFill="1" applyBorder="1" applyAlignment="1"/>
    <xf numFmtId="4" fontId="4" fillId="2" borderId="32" xfId="3" applyNumberFormat="1" applyFont="1" applyFill="1" applyBorder="1"/>
    <xf numFmtId="4" fontId="4" fillId="2" borderId="15" xfId="3" applyNumberFormat="1" applyFont="1" applyFill="1" applyBorder="1"/>
    <xf numFmtId="0" fontId="1" fillId="0" borderId="44" xfId="2" applyFont="1" applyFill="1" applyBorder="1" applyAlignment="1">
      <alignment horizontal="center"/>
    </xf>
    <xf numFmtId="0" fontId="1" fillId="0" borderId="0" xfId="1" applyFont="1"/>
    <xf numFmtId="0" fontId="4" fillId="7" borderId="30" xfId="1" applyFont="1" applyFill="1" applyBorder="1" applyAlignment="1">
      <alignment horizontal="center" vertical="center" wrapText="1"/>
    </xf>
    <xf numFmtId="3" fontId="4" fillId="7" borderId="33" xfId="3" applyNumberFormat="1" applyFont="1" applyFill="1" applyBorder="1" applyAlignment="1"/>
    <xf numFmtId="4" fontId="4" fillId="7" borderId="32" xfId="3" applyNumberFormat="1" applyFont="1" applyFill="1" applyBorder="1"/>
    <xf numFmtId="0" fontId="10" fillId="4" borderId="30" xfId="2" applyFont="1" applyFill="1" applyBorder="1" applyAlignment="1">
      <alignment horizontal="center" vertical="center" wrapText="1"/>
    </xf>
    <xf numFmtId="3" fontId="4" fillId="4" borderId="31" xfId="3" applyNumberFormat="1" applyFont="1" applyFill="1" applyBorder="1"/>
    <xf numFmtId="3" fontId="4" fillId="4" borderId="13" xfId="3" applyNumberFormat="1" applyFont="1" applyFill="1" applyBorder="1"/>
    <xf numFmtId="4" fontId="4" fillId="4" borderId="14" xfId="3" applyNumberFormat="1" applyFont="1" applyFill="1" applyBorder="1"/>
    <xf numFmtId="4" fontId="4" fillId="4" borderId="69" xfId="3" applyNumberFormat="1" applyFont="1" applyFill="1" applyBorder="1"/>
    <xf numFmtId="4" fontId="4" fillId="3" borderId="6" xfId="3" applyNumberFormat="1" applyFont="1" applyFill="1" applyBorder="1"/>
    <xf numFmtId="4" fontId="4" fillId="4" borderId="70" xfId="3" applyNumberFormat="1" applyFont="1" applyFill="1" applyBorder="1"/>
    <xf numFmtId="4" fontId="4" fillId="4" borderId="30" xfId="3" applyNumberFormat="1" applyFont="1" applyFill="1" applyBorder="1"/>
    <xf numFmtId="4" fontId="5" fillId="2" borderId="32" xfId="3" applyNumberFormat="1" applyFont="1" applyFill="1" applyBorder="1"/>
    <xf numFmtId="0" fontId="16" fillId="9" borderId="30" xfId="2" applyFont="1" applyFill="1" applyBorder="1" applyAlignment="1">
      <alignment horizontal="center" vertical="center" wrapText="1"/>
    </xf>
    <xf numFmtId="3" fontId="2" fillId="9" borderId="31" xfId="3" applyNumberFormat="1" applyFont="1" applyFill="1" applyBorder="1" applyAlignment="1"/>
    <xf numFmtId="4" fontId="2" fillId="9" borderId="32" xfId="3" applyNumberFormat="1" applyFont="1" applyFill="1" applyBorder="1" applyAlignment="1"/>
    <xf numFmtId="3" fontId="4" fillId="9" borderId="31" xfId="3" applyNumberFormat="1" applyFont="1" applyFill="1" applyBorder="1" applyAlignment="1"/>
    <xf numFmtId="4" fontId="4" fillId="9" borderId="35" xfId="3" applyNumberFormat="1" applyFont="1" applyFill="1" applyBorder="1" applyAlignment="1"/>
    <xf numFmtId="4" fontId="4" fillId="9" borderId="30" xfId="3" applyNumberFormat="1" applyFont="1" applyFill="1" applyBorder="1"/>
    <xf numFmtId="4" fontId="4" fillId="9" borderId="31" xfId="3" applyNumberFormat="1" applyFont="1" applyFill="1" applyBorder="1" applyAlignment="1"/>
    <xf numFmtId="4" fontId="4" fillId="9" borderId="32" xfId="3" applyNumberFormat="1" applyFont="1" applyFill="1" applyBorder="1" applyAlignment="1"/>
    <xf numFmtId="4" fontId="4" fillId="9" borderId="33" xfId="3" applyNumberFormat="1" applyFont="1" applyFill="1" applyBorder="1" applyAlignment="1"/>
    <xf numFmtId="4" fontId="4" fillId="9" borderId="34" xfId="3" applyNumberFormat="1" applyFont="1" applyFill="1" applyBorder="1" applyAlignment="1"/>
    <xf numFmtId="0" fontId="5" fillId="0" borderId="0" xfId="1" applyFont="1" applyFill="1" applyBorder="1" applyAlignment="1">
      <alignment horizontal="center"/>
    </xf>
    <xf numFmtId="3" fontId="5" fillId="0" borderId="0" xfId="3" applyNumberFormat="1" applyFont="1" applyFill="1" applyBorder="1"/>
    <xf numFmtId="0" fontId="11" fillId="0" borderId="7" xfId="2" applyFont="1" applyFill="1" applyBorder="1" applyAlignment="1">
      <alignment horizontal="center" vertical="center" wrapText="1"/>
    </xf>
    <xf numFmtId="3" fontId="2" fillId="0" borderId="24" xfId="3" applyNumberFormat="1" applyFont="1" applyFill="1" applyBorder="1"/>
    <xf numFmtId="3" fontId="1" fillId="0" borderId="24" xfId="3" applyNumberFormat="1" applyFont="1" applyFill="1" applyBorder="1"/>
    <xf numFmtId="4" fontId="1" fillId="0" borderId="47" xfId="2" applyNumberFormat="1" applyFont="1" applyFill="1" applyBorder="1"/>
    <xf numFmtId="4" fontId="2" fillId="0" borderId="25" xfId="3" applyNumberFormat="1" applyFont="1" applyFill="1" applyBorder="1"/>
    <xf numFmtId="3" fontId="2" fillId="0" borderId="36" xfId="3" applyNumberFormat="1" applyFont="1" applyFill="1" applyBorder="1"/>
    <xf numFmtId="4" fontId="1" fillId="0" borderId="39" xfId="3" applyNumberFormat="1" applyFont="1" applyFill="1" applyBorder="1"/>
    <xf numFmtId="4" fontId="3" fillId="0" borderId="37" xfId="3" applyNumberFormat="1" applyFont="1" applyFill="1" applyBorder="1"/>
    <xf numFmtId="4" fontId="2" fillId="0" borderId="39" xfId="3" applyNumberFormat="1" applyFont="1" applyFill="1" applyBorder="1"/>
    <xf numFmtId="4" fontId="2" fillId="0" borderId="37" xfId="3" applyNumberFormat="1" applyFont="1" applyFill="1" applyBorder="1"/>
    <xf numFmtId="4" fontId="4" fillId="0" borderId="6" xfId="3" applyNumberFormat="1" applyFont="1" applyFill="1" applyBorder="1"/>
    <xf numFmtId="4" fontId="5" fillId="0" borderId="43" xfId="3" applyNumberFormat="1" applyFont="1" applyFill="1" applyBorder="1"/>
    <xf numFmtId="0" fontId="11" fillId="3" borderId="59" xfId="2" applyFont="1" applyFill="1" applyBorder="1" applyAlignment="1">
      <alignment horizontal="center" vertical="center" wrapText="1"/>
    </xf>
    <xf numFmtId="3" fontId="1" fillId="0" borderId="45" xfId="3" applyNumberFormat="1" applyFont="1" applyFill="1" applyBorder="1"/>
    <xf numFmtId="4" fontId="1" fillId="0" borderId="46" xfId="3" applyNumberFormat="1" applyFont="1" applyFill="1" applyBorder="1"/>
    <xf numFmtId="3" fontId="1" fillId="3" borderId="45" xfId="3" applyNumberFormat="1" applyFont="1" applyFill="1" applyBorder="1"/>
    <xf numFmtId="4" fontId="1" fillId="3" borderId="47" xfId="3" applyNumberFormat="1" applyFont="1" applyFill="1" applyBorder="1"/>
    <xf numFmtId="4" fontId="6" fillId="3" borderId="46" xfId="3" applyNumberFormat="1" applyFont="1" applyFill="1" applyBorder="1"/>
    <xf numFmtId="4" fontId="1" fillId="3" borderId="46" xfId="3" applyNumberFormat="1" applyFont="1" applyFill="1" applyBorder="1"/>
    <xf numFmtId="4" fontId="1" fillId="0" borderId="0" xfId="1" applyNumberFormat="1"/>
    <xf numFmtId="0" fontId="11" fillId="0" borderId="59" xfId="2" applyFont="1" applyFill="1" applyBorder="1" applyAlignment="1">
      <alignment horizontal="left" vertical="center" wrapText="1"/>
    </xf>
    <xf numFmtId="4" fontId="3" fillId="0" borderId="46" xfId="3" applyNumberFormat="1" applyFont="1" applyFill="1" applyBorder="1"/>
    <xf numFmtId="4" fontId="2" fillId="0" borderId="46" xfId="3" applyNumberFormat="1" applyFont="1" applyFill="1" applyBorder="1"/>
    <xf numFmtId="4" fontId="1" fillId="0" borderId="45" xfId="3" applyNumberFormat="1" applyFont="1" applyFill="1" applyBorder="1"/>
    <xf numFmtId="4" fontId="1" fillId="0" borderId="47" xfId="3" applyNumberFormat="1" applyFont="1" applyFill="1" applyBorder="1"/>
    <xf numFmtId="2" fontId="1" fillId="0" borderId="0" xfId="1" applyNumberFormat="1"/>
    <xf numFmtId="3" fontId="1" fillId="0" borderId="45" xfId="3" applyNumberFormat="1" applyFont="1" applyFill="1" applyBorder="1" applyAlignment="1"/>
    <xf numFmtId="0" fontId="8" fillId="0" borderId="59" xfId="2" applyFont="1" applyFill="1" applyBorder="1" applyAlignment="1">
      <alignment horizontal="center" vertical="center" wrapText="1"/>
    </xf>
    <xf numFmtId="3" fontId="1" fillId="0" borderId="10" xfId="3" applyNumberFormat="1" applyFont="1" applyFill="1" applyBorder="1"/>
    <xf numFmtId="4" fontId="6" fillId="0" borderId="32" xfId="3" applyNumberFormat="1" applyFont="1" applyFill="1" applyBorder="1"/>
    <xf numFmtId="4" fontId="2" fillId="0" borderId="12" xfId="3" applyNumberFormat="1" applyFont="1" applyFill="1" applyBorder="1"/>
    <xf numFmtId="0" fontId="8" fillId="0" borderId="29" xfId="2" applyFont="1" applyFill="1" applyBorder="1" applyAlignment="1">
      <alignment horizontal="center" vertical="center" wrapText="1"/>
    </xf>
    <xf numFmtId="4" fontId="1" fillId="0" borderId="12" xfId="3" applyNumberFormat="1" applyFont="1" applyFill="1" applyBorder="1"/>
    <xf numFmtId="4" fontId="18" fillId="3" borderId="0" xfId="3" applyNumberFormat="1" applyFont="1" applyFill="1" applyBorder="1"/>
    <xf numFmtId="0" fontId="8" fillId="0" borderId="62" xfId="2" applyFont="1" applyFill="1" applyBorder="1" applyAlignment="1">
      <alignment horizontal="center" vertical="center" wrapText="1"/>
    </xf>
    <xf numFmtId="4" fontId="1" fillId="0" borderId="53" xfId="3" applyNumberFormat="1" applyFont="1" applyFill="1" applyBorder="1"/>
    <xf numFmtId="4" fontId="1" fillId="0" borderId="61" xfId="3" applyNumberFormat="1" applyFont="1" applyFill="1" applyBorder="1"/>
    <xf numFmtId="4" fontId="6" fillId="3" borderId="54" xfId="3" applyNumberFormat="1" applyFont="1" applyFill="1" applyBorder="1"/>
    <xf numFmtId="3" fontId="1" fillId="3" borderId="53" xfId="3" applyNumberFormat="1" applyFont="1" applyFill="1" applyBorder="1"/>
    <xf numFmtId="4" fontId="1" fillId="3" borderId="61" xfId="3" applyNumberFormat="1" applyFont="1" applyFill="1" applyBorder="1"/>
    <xf numFmtId="4" fontId="1" fillId="3" borderId="54" xfId="3" applyNumberFormat="1" applyFont="1" applyFill="1" applyBorder="1"/>
    <xf numFmtId="0" fontId="8" fillId="4" borderId="3" xfId="2" applyFont="1" applyFill="1" applyBorder="1" applyAlignment="1">
      <alignment horizontal="center" vertical="center" wrapText="1"/>
    </xf>
    <xf numFmtId="1" fontId="4" fillId="4" borderId="31" xfId="3" applyNumberFormat="1" applyFont="1" applyFill="1" applyBorder="1" applyAlignment="1"/>
    <xf numFmtId="3" fontId="4" fillId="4" borderId="31" xfId="3" applyNumberFormat="1" applyFont="1" applyFill="1" applyBorder="1" applyAlignment="1"/>
    <xf numFmtId="3" fontId="4" fillId="4" borderId="31" xfId="3" applyNumberFormat="1" applyFont="1" applyFill="1" applyBorder="1" applyAlignment="1">
      <alignment horizontal="center"/>
    </xf>
    <xf numFmtId="4" fontId="3" fillId="4" borderId="32" xfId="3" applyNumberFormat="1" applyFont="1" applyFill="1" applyBorder="1"/>
    <xf numFmtId="0" fontId="18" fillId="11" borderId="3" xfId="2" applyFont="1" applyFill="1" applyBorder="1" applyAlignment="1">
      <alignment horizontal="center" vertical="center" wrapText="1"/>
    </xf>
    <xf numFmtId="1" fontId="18" fillId="11" borderId="31" xfId="3" applyNumberFormat="1" applyFont="1" applyFill="1" applyBorder="1" applyAlignment="1"/>
    <xf numFmtId="4" fontId="4" fillId="11" borderId="32" xfId="3" applyNumberFormat="1" applyFont="1" applyFill="1" applyBorder="1"/>
    <xf numFmtId="3" fontId="4" fillId="11" borderId="31" xfId="3" applyNumberFormat="1" applyFont="1" applyFill="1" applyBorder="1" applyAlignment="1">
      <alignment horizontal="center"/>
    </xf>
    <xf numFmtId="4" fontId="4" fillId="11" borderId="35" xfId="3" applyNumberFormat="1" applyFont="1" applyFill="1" applyBorder="1"/>
    <xf numFmtId="4" fontId="3" fillId="11" borderId="35" xfId="3" applyNumberFormat="1" applyFont="1" applyFill="1" applyBorder="1"/>
    <xf numFmtId="1" fontId="4" fillId="11" borderId="31" xfId="3" applyNumberFormat="1" applyFont="1" applyFill="1" applyBorder="1" applyAlignment="1">
      <alignment horizontal="center"/>
    </xf>
    <xf numFmtId="4" fontId="18" fillId="11" borderId="31" xfId="3" applyNumberFormat="1" applyFont="1" applyFill="1" applyBorder="1"/>
    <xf numFmtId="4" fontId="18" fillId="11" borderId="32" xfId="3" applyNumberFormat="1" applyFont="1" applyFill="1" applyBorder="1"/>
    <xf numFmtId="4" fontId="18" fillId="11" borderId="35" xfId="3" applyNumberFormat="1" applyFont="1" applyFill="1" applyBorder="1"/>
    <xf numFmtId="0" fontId="1" fillId="0" borderId="0" xfId="2"/>
    <xf numFmtId="0" fontId="6" fillId="0" borderId="0" xfId="2" applyFont="1"/>
    <xf numFmtId="0" fontId="11" fillId="12" borderId="2" xfId="2" applyFont="1" applyFill="1" applyBorder="1" applyAlignment="1">
      <alignment horizontal="center" wrapText="1"/>
    </xf>
    <xf numFmtId="0" fontId="2" fillId="12" borderId="3" xfId="2" applyFont="1" applyFill="1" applyBorder="1" applyAlignment="1">
      <alignment horizontal="center" vertical="center"/>
    </xf>
    <xf numFmtId="0" fontId="2" fillId="12" borderId="5" xfId="2" applyFont="1" applyFill="1" applyBorder="1" applyAlignment="1">
      <alignment horizontal="center" vertical="center"/>
    </xf>
    <xf numFmtId="0" fontId="2" fillId="12" borderId="31" xfId="2" applyFont="1" applyFill="1" applyBorder="1" applyAlignment="1">
      <alignment horizontal="center" vertical="center"/>
    </xf>
    <xf numFmtId="0" fontId="2" fillId="12" borderId="35" xfId="2" applyFont="1" applyFill="1" applyBorder="1" applyAlignment="1">
      <alignment horizontal="center" vertical="center"/>
    </xf>
    <xf numFmtId="0" fontId="3" fillId="12" borderId="32" xfId="2" applyFont="1" applyFill="1" applyBorder="1" applyAlignment="1">
      <alignment horizontal="center" vertical="center"/>
    </xf>
    <xf numFmtId="0" fontId="2" fillId="12" borderId="32" xfId="2" applyFont="1" applyFill="1" applyBorder="1" applyAlignment="1">
      <alignment horizontal="center" vertical="center"/>
    </xf>
    <xf numFmtId="0" fontId="2" fillId="12" borderId="30" xfId="2" applyFont="1" applyFill="1" applyBorder="1" applyAlignment="1">
      <alignment horizontal="center" vertical="center"/>
    </xf>
    <xf numFmtId="0" fontId="1" fillId="12" borderId="0" xfId="1" applyFill="1"/>
    <xf numFmtId="0" fontId="11" fillId="12" borderId="19" xfId="2" applyFont="1" applyFill="1" applyBorder="1" applyAlignment="1">
      <alignment horizontal="center" wrapText="1"/>
    </xf>
    <xf numFmtId="3" fontId="1" fillId="12" borderId="31" xfId="3" applyNumberFormat="1" applyFont="1" applyFill="1" applyBorder="1"/>
    <xf numFmtId="166" fontId="1" fillId="12" borderId="38" xfId="4" applyNumberFormat="1" applyFont="1" applyFill="1" applyBorder="1"/>
    <xf numFmtId="3" fontId="19" fillId="12" borderId="31" xfId="3" applyNumberFormat="1" applyFont="1" applyFill="1" applyBorder="1"/>
    <xf numFmtId="4" fontId="4" fillId="12" borderId="32" xfId="3" applyNumberFormat="1" applyFont="1" applyFill="1" applyBorder="1"/>
    <xf numFmtId="3" fontId="1" fillId="12" borderId="33" xfId="3" applyNumberFormat="1" applyFont="1" applyFill="1" applyBorder="1"/>
    <xf numFmtId="4" fontId="2" fillId="12" borderId="32" xfId="3" applyNumberFormat="1" applyFont="1" applyFill="1" applyBorder="1"/>
    <xf numFmtId="4" fontId="1" fillId="12" borderId="31" xfId="3" applyNumberFormat="1" applyFont="1" applyFill="1" applyBorder="1"/>
    <xf numFmtId="4" fontId="1" fillId="12" borderId="35" xfId="3" applyNumberFormat="1" applyFont="1" applyFill="1" applyBorder="1"/>
    <xf numFmtId="4" fontId="6" fillId="12" borderId="32" xfId="3" applyNumberFormat="1" applyFont="1" applyFill="1" applyBorder="1"/>
    <xf numFmtId="4" fontId="1" fillId="12" borderId="32" xfId="3" applyNumberFormat="1" applyFont="1" applyFill="1" applyBorder="1"/>
    <xf numFmtId="4" fontId="4" fillId="12" borderId="30" xfId="3" applyNumberFormat="1" applyFont="1" applyFill="1" applyBorder="1"/>
    <xf numFmtId="167" fontId="21" fillId="0" borderId="0" xfId="5" applyNumberFormat="1" applyFont="1"/>
  </cellXfs>
  <cellStyles count="6">
    <cellStyle name="Millares 12 2" xfId="5"/>
    <cellStyle name="Millares_EJECUCION MINSA DICIEMBRE 2007" xfId="4"/>
    <cellStyle name="Millares_Hoja1 3 2" xfId="3"/>
    <cellStyle name="Normal" xfId="0" builtinId="0"/>
    <cellStyle name="Normal 14 2" xfId="1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Excel\PORTAL-2013\PARA%20PORTAL%20INCENTIVOS%20NOV.-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XCEL2 (2)"/>
      <sheetName val="PREXCEL2"/>
      <sheetName val="COSTOTOT"/>
      <sheetName val="COSTOTOT (2)"/>
      <sheetName val="Hoja4"/>
    </sheetNames>
    <sheetDataSet>
      <sheetData sheetId="0" refreshError="1"/>
      <sheetData sheetId="1" refreshError="1"/>
      <sheetData sheetId="2" refreshError="1"/>
      <sheetData sheetId="3" refreshError="1">
        <row r="10">
          <cell r="W10">
            <v>11867.94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45"/>
  <sheetViews>
    <sheetView tabSelected="1" workbookViewId="0">
      <selection activeCell="H3" sqref="H3"/>
    </sheetView>
  </sheetViews>
  <sheetFormatPr baseColWidth="10" defaultRowHeight="15"/>
  <sheetData>
    <row r="1" spans="1:24">
      <c r="A1" s="1" t="s">
        <v>0</v>
      </c>
      <c r="B1" s="1"/>
      <c r="C1" s="1"/>
      <c r="D1" s="2"/>
      <c r="E1" s="2"/>
      <c r="F1" s="2"/>
      <c r="G1" s="2"/>
      <c r="H1" s="3"/>
      <c r="I1" s="3"/>
      <c r="J1" s="4"/>
      <c r="K1" s="3"/>
      <c r="L1" s="3"/>
      <c r="M1" s="2"/>
      <c r="N1" s="2"/>
      <c r="O1" s="2"/>
      <c r="P1" s="2"/>
      <c r="Q1" s="2"/>
      <c r="R1" s="2"/>
      <c r="S1" s="2"/>
      <c r="T1" s="2"/>
      <c r="U1" s="5"/>
      <c r="V1" s="5"/>
      <c r="W1" s="6" t="s">
        <v>1</v>
      </c>
      <c r="X1" s="5"/>
    </row>
    <row r="2" spans="1:24">
      <c r="A2" s="7" t="s">
        <v>2</v>
      </c>
      <c r="B2" s="7"/>
      <c r="C2" s="7"/>
      <c r="D2" s="7"/>
      <c r="E2" s="7"/>
      <c r="F2" s="7"/>
      <c r="G2" s="7"/>
      <c r="H2" s="7"/>
      <c r="I2" s="7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9" t="s">
        <v>3</v>
      </c>
      <c r="B3" s="10"/>
      <c r="C3" s="11"/>
      <c r="D3" s="11"/>
      <c r="E3" s="11"/>
      <c r="F3" s="11"/>
      <c r="G3" s="11"/>
      <c r="H3" s="11"/>
      <c r="I3" s="11"/>
      <c r="J3" s="12"/>
      <c r="K3" s="11"/>
      <c r="L3" s="11"/>
      <c r="M3" s="11"/>
      <c r="N3" s="11"/>
      <c r="O3" s="13"/>
      <c r="P3" s="13"/>
      <c r="Q3" s="13"/>
      <c r="R3" s="13"/>
      <c r="S3" s="13"/>
      <c r="T3" s="13"/>
      <c r="U3" s="5"/>
      <c r="V3" s="5"/>
      <c r="W3" s="5"/>
      <c r="X3" s="5"/>
    </row>
    <row r="4" spans="1:24">
      <c r="A4" s="9" t="s">
        <v>4</v>
      </c>
      <c r="B4" s="10"/>
      <c r="C4" s="11"/>
      <c r="D4" s="11"/>
      <c r="E4" s="11"/>
      <c r="F4" s="11"/>
      <c r="G4" s="11"/>
      <c r="H4" s="11"/>
      <c r="I4" s="11"/>
      <c r="J4" s="12"/>
      <c r="K4" s="11"/>
      <c r="L4" s="11"/>
      <c r="M4" s="5"/>
      <c r="N4" s="11"/>
      <c r="O4" s="11"/>
      <c r="P4" s="5"/>
      <c r="Q4" s="5"/>
      <c r="R4" s="5"/>
      <c r="S4" s="5"/>
      <c r="T4" s="5"/>
      <c r="U4" s="5"/>
      <c r="V4" s="5"/>
      <c r="W4" s="5"/>
      <c r="X4" s="5"/>
    </row>
    <row r="5" spans="1:24" ht="16.5" thickBot="1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5"/>
      <c r="K5" s="14"/>
      <c r="L5" s="14"/>
      <c r="M5" s="14"/>
      <c r="N5" s="14"/>
      <c r="O5" s="11"/>
      <c r="P5" s="5"/>
      <c r="Q5" s="5"/>
      <c r="R5" s="5"/>
      <c r="S5" s="5"/>
      <c r="T5" s="16"/>
      <c r="U5" s="5"/>
      <c r="V5" s="5"/>
      <c r="W5" s="5"/>
      <c r="X5" s="5"/>
    </row>
    <row r="6" spans="1:24" ht="15.75" thickBot="1">
      <c r="A6" s="17" t="s">
        <v>6</v>
      </c>
      <c r="B6" s="18" t="s">
        <v>7</v>
      </c>
      <c r="C6" s="19"/>
      <c r="D6" s="19"/>
      <c r="E6" s="19"/>
      <c r="F6" s="19"/>
      <c r="G6" s="19"/>
      <c r="H6" s="19"/>
      <c r="I6" s="19"/>
      <c r="J6" s="20"/>
      <c r="K6" s="19"/>
      <c r="L6" s="19"/>
      <c r="M6" s="19"/>
      <c r="N6" s="21"/>
      <c r="O6" s="22"/>
      <c r="P6" s="23" t="s">
        <v>8</v>
      </c>
      <c r="Q6" s="24"/>
      <c r="R6" s="24"/>
      <c r="S6" s="24"/>
      <c r="T6" s="25"/>
      <c r="U6" s="5"/>
      <c r="V6" s="5"/>
      <c r="W6" s="5"/>
      <c r="X6" s="5"/>
    </row>
    <row r="7" spans="1:24" ht="15.75" thickBot="1">
      <c r="A7" s="26"/>
      <c r="B7" s="27" t="s">
        <v>9</v>
      </c>
      <c r="C7" s="28"/>
      <c r="D7" s="28"/>
      <c r="E7" s="28"/>
      <c r="F7" s="28"/>
      <c r="G7" s="28"/>
      <c r="H7" s="28"/>
      <c r="I7" s="28"/>
      <c r="J7" s="29"/>
      <c r="K7" s="28"/>
      <c r="L7" s="28"/>
      <c r="M7" s="28"/>
      <c r="N7" s="30"/>
      <c r="O7" s="31"/>
      <c r="P7" s="32"/>
      <c r="Q7" s="33"/>
      <c r="R7" s="33"/>
      <c r="S7" s="33"/>
      <c r="T7" s="34"/>
      <c r="U7" s="5"/>
      <c r="V7" s="23" t="s">
        <v>10</v>
      </c>
      <c r="W7" s="24"/>
      <c r="X7" s="25"/>
    </row>
    <row r="8" spans="1:24">
      <c r="A8" s="26"/>
      <c r="B8" s="35" t="s">
        <v>11</v>
      </c>
      <c r="C8" s="36" t="s">
        <v>12</v>
      </c>
      <c r="D8" s="35" t="s">
        <v>11</v>
      </c>
      <c r="E8" s="36" t="s">
        <v>13</v>
      </c>
      <c r="F8" s="37" t="s">
        <v>14</v>
      </c>
      <c r="G8" s="36" t="s">
        <v>15</v>
      </c>
      <c r="H8" s="38"/>
      <c r="I8" s="39" t="s">
        <v>16</v>
      </c>
      <c r="J8" s="40" t="s">
        <v>17</v>
      </c>
      <c r="K8" s="38"/>
      <c r="L8" s="39" t="s">
        <v>18</v>
      </c>
      <c r="M8" s="41" t="s">
        <v>19</v>
      </c>
      <c r="N8" s="42" t="s">
        <v>20</v>
      </c>
      <c r="O8" s="43"/>
      <c r="P8" s="44" t="s">
        <v>21</v>
      </c>
      <c r="Q8" s="45"/>
      <c r="R8" s="46" t="s">
        <v>22</v>
      </c>
      <c r="S8" s="45"/>
      <c r="T8" s="47" t="s">
        <v>23</v>
      </c>
      <c r="U8" s="5"/>
      <c r="V8" s="48" t="s">
        <v>6</v>
      </c>
      <c r="W8" s="49" t="s">
        <v>14</v>
      </c>
      <c r="X8" s="50" t="s">
        <v>24</v>
      </c>
    </row>
    <row r="9" spans="1:24">
      <c r="A9" s="26"/>
      <c r="B9" s="51"/>
      <c r="C9" s="52"/>
      <c r="D9" s="51"/>
      <c r="E9" s="52"/>
      <c r="F9" s="53"/>
      <c r="G9" s="52"/>
      <c r="H9" s="54"/>
      <c r="I9" s="55"/>
      <c r="J9" s="56"/>
      <c r="K9" s="54"/>
      <c r="L9" s="55"/>
      <c r="M9" s="57"/>
      <c r="N9" s="58"/>
      <c r="O9" s="59"/>
      <c r="P9" s="60"/>
      <c r="Q9" s="61" t="s">
        <v>25</v>
      </c>
      <c r="R9" s="62"/>
      <c r="S9" s="61" t="s">
        <v>26</v>
      </c>
      <c r="T9" s="63"/>
      <c r="U9" s="5"/>
      <c r="V9" s="64"/>
      <c r="W9" s="65"/>
      <c r="X9" s="66"/>
    </row>
    <row r="10" spans="1:24" ht="24.75" thickBot="1">
      <c r="A10" s="67"/>
      <c r="B10" s="68"/>
      <c r="C10" s="69"/>
      <c r="D10" s="68"/>
      <c r="E10" s="69"/>
      <c r="F10" s="70"/>
      <c r="G10" s="69"/>
      <c r="H10" s="54" t="s">
        <v>14</v>
      </c>
      <c r="I10" s="71"/>
      <c r="J10" s="72"/>
      <c r="K10" s="54" t="s">
        <v>14</v>
      </c>
      <c r="L10" s="71"/>
      <c r="M10" s="73"/>
      <c r="N10" s="74"/>
      <c r="O10" s="59"/>
      <c r="P10" s="75"/>
      <c r="Q10" s="76" t="s">
        <v>27</v>
      </c>
      <c r="R10" s="77"/>
      <c r="S10" s="76" t="s">
        <v>28</v>
      </c>
      <c r="T10" s="78"/>
      <c r="U10" s="5"/>
      <c r="V10" s="79"/>
      <c r="W10" s="80"/>
      <c r="X10" s="81"/>
    </row>
    <row r="11" spans="1:24" ht="15.75" thickBot="1">
      <c r="A11" s="82" t="s">
        <v>29</v>
      </c>
      <c r="B11" s="83"/>
      <c r="C11" s="83"/>
      <c r="D11" s="83"/>
      <c r="E11" s="83"/>
      <c r="F11" s="83"/>
      <c r="G11" s="83"/>
      <c r="H11" s="83"/>
      <c r="I11" s="83"/>
      <c r="J11" s="84"/>
      <c r="K11" s="83"/>
      <c r="L11" s="83"/>
      <c r="M11" s="83"/>
      <c r="N11" s="85"/>
      <c r="O11" s="59"/>
      <c r="P11" s="86" t="s">
        <v>30</v>
      </c>
      <c r="Q11" s="87"/>
      <c r="R11" s="87"/>
      <c r="S11" s="87"/>
      <c r="T11" s="88"/>
      <c r="U11" s="5"/>
      <c r="V11" s="89" t="s">
        <v>29</v>
      </c>
      <c r="W11" s="90"/>
      <c r="X11" s="91"/>
    </row>
    <row r="12" spans="1:24" ht="23.25" thickBot="1">
      <c r="A12" s="92" t="s">
        <v>31</v>
      </c>
      <c r="B12" s="93">
        <f t="shared" ref="B12:N12" si="0">SUM(B13:B21)</f>
        <v>13</v>
      </c>
      <c r="C12" s="94">
        <f>SUM(C13:C21)</f>
        <v>53481.520000000004</v>
      </c>
      <c r="D12" s="93">
        <f t="shared" si="0"/>
        <v>0</v>
      </c>
      <c r="E12" s="94">
        <f t="shared" si="0"/>
        <v>0</v>
      </c>
      <c r="F12" s="95">
        <f t="shared" si="0"/>
        <v>1</v>
      </c>
      <c r="G12" s="96">
        <f t="shared" si="0"/>
        <v>1581</v>
      </c>
      <c r="H12" s="93">
        <f t="shared" si="0"/>
        <v>6</v>
      </c>
      <c r="I12" s="97">
        <f>SUM(I13:I21)</f>
        <v>14312.28</v>
      </c>
      <c r="J12" s="97">
        <f>SUM(J13:J21)</f>
        <v>0</v>
      </c>
      <c r="K12" s="93">
        <f t="shared" si="0"/>
        <v>0</v>
      </c>
      <c r="L12" s="97">
        <f t="shared" si="0"/>
        <v>0</v>
      </c>
      <c r="M12" s="94">
        <f t="shared" si="0"/>
        <v>0</v>
      </c>
      <c r="N12" s="98">
        <f t="shared" si="0"/>
        <v>69374.8</v>
      </c>
      <c r="O12" s="99"/>
      <c r="P12" s="100">
        <f>SUM(P13:P21)</f>
        <v>0</v>
      </c>
      <c r="Q12" s="101">
        <f>SUM(Q13:Q21)</f>
        <v>0</v>
      </c>
      <c r="R12" s="102">
        <f>SUM(R13:R21)</f>
        <v>0</v>
      </c>
      <c r="S12" s="101">
        <f>SUM(S13:S21)</f>
        <v>0</v>
      </c>
      <c r="T12" s="103">
        <f>SUM(T13:T21)</f>
        <v>0</v>
      </c>
      <c r="U12" s="5"/>
      <c r="V12" s="104" t="s">
        <v>31</v>
      </c>
      <c r="W12" s="105">
        <f>SUM(W13:W21)</f>
        <v>8</v>
      </c>
      <c r="X12" s="106">
        <f>SUM(X13:X21)</f>
        <v>11992.12</v>
      </c>
    </row>
    <row r="13" spans="1:24">
      <c r="A13" s="107" t="s">
        <v>32</v>
      </c>
      <c r="B13" s="108"/>
      <c r="C13" s="109"/>
      <c r="D13" s="108"/>
      <c r="E13" s="109"/>
      <c r="F13" s="110"/>
      <c r="G13" s="111"/>
      <c r="H13" s="108"/>
      <c r="I13" s="112"/>
      <c r="J13" s="113"/>
      <c r="K13" s="114"/>
      <c r="L13" s="115"/>
      <c r="M13" s="116"/>
      <c r="N13" s="117">
        <f t="shared" ref="N13:N21" si="1">C13+E13+G13+I13+J13+L13+M13</f>
        <v>0</v>
      </c>
      <c r="O13" s="99"/>
      <c r="P13" s="118"/>
      <c r="Q13" s="116"/>
      <c r="R13" s="119"/>
      <c r="S13" s="120"/>
      <c r="T13" s="121">
        <f t="shared" ref="T13:T21" si="2">SUM(P13:S13)</f>
        <v>0</v>
      </c>
      <c r="U13" s="5"/>
      <c r="V13" s="122"/>
      <c r="W13" s="123"/>
      <c r="X13" s="124"/>
    </row>
    <row r="14" spans="1:24">
      <c r="A14" s="125" t="s">
        <v>33</v>
      </c>
      <c r="B14" s="126"/>
      <c r="C14" s="127"/>
      <c r="D14" s="126"/>
      <c r="E14" s="127"/>
      <c r="F14" s="126"/>
      <c r="G14" s="128"/>
      <c r="H14" s="126"/>
      <c r="I14" s="129"/>
      <c r="J14" s="130"/>
      <c r="K14" s="131"/>
      <c r="L14" s="128"/>
      <c r="M14" s="132"/>
      <c r="N14" s="117">
        <f t="shared" si="1"/>
        <v>0</v>
      </c>
      <c r="O14" s="133"/>
      <c r="P14" s="134"/>
      <c r="Q14" s="132"/>
      <c r="R14" s="135"/>
      <c r="S14" s="136"/>
      <c r="T14" s="137">
        <f t="shared" si="2"/>
        <v>0</v>
      </c>
      <c r="U14" s="5"/>
      <c r="V14" s="138" t="s">
        <v>33</v>
      </c>
      <c r="W14" s="139"/>
      <c r="X14" s="140"/>
    </row>
    <row r="15" spans="1:24">
      <c r="A15" s="125" t="s">
        <v>34</v>
      </c>
      <c r="B15" s="126"/>
      <c r="C15" s="127"/>
      <c r="D15" s="126"/>
      <c r="E15" s="127"/>
      <c r="F15" s="126"/>
      <c r="G15" s="128"/>
      <c r="H15" s="126"/>
      <c r="I15" s="129"/>
      <c r="J15" s="130"/>
      <c r="K15" s="131"/>
      <c r="L15" s="128"/>
      <c r="M15" s="132"/>
      <c r="N15" s="117">
        <f t="shared" si="1"/>
        <v>0</v>
      </c>
      <c r="O15" s="133"/>
      <c r="P15" s="134"/>
      <c r="Q15" s="132"/>
      <c r="R15" s="135"/>
      <c r="S15" s="136"/>
      <c r="T15" s="137">
        <f t="shared" si="2"/>
        <v>0</v>
      </c>
      <c r="U15" s="5"/>
      <c r="V15" s="138" t="s">
        <v>34</v>
      </c>
      <c r="W15" s="139"/>
      <c r="X15" s="140"/>
    </row>
    <row r="16" spans="1:24">
      <c r="A16" s="125" t="s">
        <v>35</v>
      </c>
      <c r="B16" s="126"/>
      <c r="C16" s="127"/>
      <c r="D16" s="126"/>
      <c r="E16" s="127"/>
      <c r="F16" s="126"/>
      <c r="G16" s="128"/>
      <c r="H16" s="126"/>
      <c r="I16" s="129"/>
      <c r="J16" s="130"/>
      <c r="K16" s="131"/>
      <c r="L16" s="128"/>
      <c r="M16" s="132"/>
      <c r="N16" s="117">
        <f t="shared" si="1"/>
        <v>0</v>
      </c>
      <c r="O16" s="133"/>
      <c r="P16" s="134"/>
      <c r="Q16" s="132"/>
      <c r="R16" s="135"/>
      <c r="S16" s="136"/>
      <c r="T16" s="137">
        <f t="shared" si="2"/>
        <v>0</v>
      </c>
      <c r="U16" s="5"/>
      <c r="V16" s="138" t="s">
        <v>35</v>
      </c>
      <c r="W16" s="139"/>
      <c r="X16" s="140"/>
    </row>
    <row r="17" spans="1:24">
      <c r="A17" s="125" t="s">
        <v>36</v>
      </c>
      <c r="B17" s="141">
        <v>1</v>
      </c>
      <c r="C17" s="142">
        <v>9815.0300000000007</v>
      </c>
      <c r="D17" s="141">
        <v>0</v>
      </c>
      <c r="E17" s="142">
        <v>0</v>
      </c>
      <c r="F17" s="141">
        <v>0</v>
      </c>
      <c r="G17" s="142">
        <v>0</v>
      </c>
      <c r="H17" s="141">
        <v>0</v>
      </c>
      <c r="I17" s="142">
        <v>0</v>
      </c>
      <c r="J17" s="142">
        <v>0</v>
      </c>
      <c r="K17" s="141">
        <v>0</v>
      </c>
      <c r="L17" s="142">
        <v>0</v>
      </c>
      <c r="M17" s="142">
        <v>0</v>
      </c>
      <c r="N17" s="117">
        <f t="shared" si="1"/>
        <v>9815.0300000000007</v>
      </c>
      <c r="O17" s="142">
        <v>8458</v>
      </c>
      <c r="P17" s="142">
        <v>0</v>
      </c>
      <c r="Q17" s="141">
        <v>0</v>
      </c>
      <c r="R17" s="142">
        <v>0</v>
      </c>
      <c r="S17" s="142">
        <v>0</v>
      </c>
      <c r="T17" s="137">
        <f t="shared" si="2"/>
        <v>0</v>
      </c>
      <c r="U17" s="5"/>
      <c r="V17" s="138" t="s">
        <v>36</v>
      </c>
      <c r="W17" s="141">
        <v>0</v>
      </c>
      <c r="X17" s="142">
        <v>0</v>
      </c>
    </row>
    <row r="18" spans="1:24">
      <c r="A18" s="125" t="s">
        <v>37</v>
      </c>
      <c r="B18" s="141">
        <v>3</v>
      </c>
      <c r="C18" s="142">
        <v>24855.31</v>
      </c>
      <c r="D18" s="141">
        <v>0</v>
      </c>
      <c r="E18" s="142">
        <v>0</v>
      </c>
      <c r="F18" s="141">
        <v>0</v>
      </c>
      <c r="G18" s="142">
        <v>0</v>
      </c>
      <c r="H18" s="141">
        <v>0</v>
      </c>
      <c r="I18" s="142"/>
      <c r="J18" s="142">
        <v>0</v>
      </c>
      <c r="K18" s="141">
        <v>0</v>
      </c>
      <c r="L18" s="142">
        <v>0</v>
      </c>
      <c r="M18" s="142">
        <v>0</v>
      </c>
      <c r="N18" s="117">
        <f t="shared" si="1"/>
        <v>24855.31</v>
      </c>
      <c r="O18" s="142">
        <v>10654.21</v>
      </c>
      <c r="P18" s="142">
        <v>0</v>
      </c>
      <c r="Q18" s="141">
        <v>0</v>
      </c>
      <c r="R18" s="142">
        <v>0</v>
      </c>
      <c r="S18" s="142">
        <v>0</v>
      </c>
      <c r="T18" s="137">
        <f t="shared" si="2"/>
        <v>0</v>
      </c>
      <c r="U18" s="5"/>
      <c r="V18" s="138" t="s">
        <v>37</v>
      </c>
      <c r="W18" s="141">
        <v>1</v>
      </c>
      <c r="X18" s="142">
        <v>1382.26</v>
      </c>
    </row>
    <row r="19" spans="1:24">
      <c r="A19" s="125" t="s">
        <v>38</v>
      </c>
      <c r="B19" s="141">
        <v>7</v>
      </c>
      <c r="C19" s="142">
        <v>16236.47</v>
      </c>
      <c r="D19" s="141">
        <v>0</v>
      </c>
      <c r="E19" s="142">
        <v>0</v>
      </c>
      <c r="F19" s="141">
        <v>1</v>
      </c>
      <c r="G19" s="142">
        <v>1581</v>
      </c>
      <c r="H19" s="141">
        <v>4</v>
      </c>
      <c r="I19" s="142">
        <f>SUM('[1]COSTOTOT (2)'!$W$10)</f>
        <v>11867.94</v>
      </c>
      <c r="J19" s="142">
        <v>0</v>
      </c>
      <c r="K19" s="141">
        <v>0</v>
      </c>
      <c r="L19" s="142">
        <v>0</v>
      </c>
      <c r="M19" s="142">
        <v>0</v>
      </c>
      <c r="N19" s="117">
        <f t="shared" si="1"/>
        <v>29685.410000000003</v>
      </c>
      <c r="O19" s="142">
        <v>17190</v>
      </c>
      <c r="P19" s="142">
        <v>0</v>
      </c>
      <c r="Q19" s="141"/>
      <c r="R19" s="142"/>
      <c r="S19" s="142">
        <v>0</v>
      </c>
      <c r="T19" s="137">
        <f t="shared" si="2"/>
        <v>0</v>
      </c>
      <c r="U19" s="5"/>
      <c r="V19" s="138" t="s">
        <v>38</v>
      </c>
      <c r="W19" s="141">
        <v>3</v>
      </c>
      <c r="X19" s="142">
        <v>6356.1</v>
      </c>
    </row>
    <row r="20" spans="1:24">
      <c r="A20" s="125" t="s">
        <v>39</v>
      </c>
      <c r="B20" s="141">
        <v>0</v>
      </c>
      <c r="C20" s="142">
        <v>0</v>
      </c>
      <c r="D20" s="141">
        <v>0</v>
      </c>
      <c r="E20" s="142">
        <v>0</v>
      </c>
      <c r="F20" s="141">
        <v>0</v>
      </c>
      <c r="G20" s="142">
        <v>0</v>
      </c>
      <c r="H20" s="141"/>
      <c r="I20" s="142"/>
      <c r="J20" s="142">
        <v>0</v>
      </c>
      <c r="K20" s="141">
        <v>0</v>
      </c>
      <c r="L20" s="142">
        <v>0</v>
      </c>
      <c r="M20" s="142">
        <v>0</v>
      </c>
      <c r="N20" s="117">
        <f t="shared" si="1"/>
        <v>0</v>
      </c>
      <c r="O20" s="142">
        <v>0</v>
      </c>
      <c r="P20" s="142">
        <v>0</v>
      </c>
      <c r="Q20" s="141">
        <v>0</v>
      </c>
      <c r="R20" s="142">
        <v>0</v>
      </c>
      <c r="S20" s="142">
        <v>0</v>
      </c>
      <c r="T20" s="137">
        <f t="shared" si="2"/>
        <v>0</v>
      </c>
      <c r="U20" s="5"/>
      <c r="V20" s="138" t="s">
        <v>39</v>
      </c>
      <c r="W20" s="141">
        <v>0</v>
      </c>
      <c r="X20" s="142">
        <v>0</v>
      </c>
    </row>
    <row r="21" spans="1:24" ht="15.75" thickBot="1">
      <c r="A21" s="143" t="s">
        <v>40</v>
      </c>
      <c r="B21" s="141">
        <v>2</v>
      </c>
      <c r="C21" s="142">
        <v>2574.71</v>
      </c>
      <c r="D21" s="141">
        <v>0</v>
      </c>
      <c r="E21" s="142">
        <v>0</v>
      </c>
      <c r="F21" s="141">
        <v>0</v>
      </c>
      <c r="G21" s="142">
        <v>0</v>
      </c>
      <c r="H21" s="141">
        <v>2</v>
      </c>
      <c r="I21" s="142">
        <v>2444.34</v>
      </c>
      <c r="J21" s="142">
        <v>0</v>
      </c>
      <c r="K21" s="141">
        <v>0</v>
      </c>
      <c r="L21" s="142">
        <v>0</v>
      </c>
      <c r="M21" s="142">
        <v>0</v>
      </c>
      <c r="N21" s="117">
        <f t="shared" si="1"/>
        <v>5019.05</v>
      </c>
      <c r="O21" s="142">
        <v>2188.8200000000002</v>
      </c>
      <c r="P21" s="142">
        <v>0</v>
      </c>
      <c r="Q21" s="141">
        <v>0</v>
      </c>
      <c r="R21" s="142">
        <v>0</v>
      </c>
      <c r="S21" s="142">
        <v>0</v>
      </c>
      <c r="T21" s="144">
        <f t="shared" si="2"/>
        <v>0</v>
      </c>
      <c r="U21" s="5"/>
      <c r="V21" s="138" t="s">
        <v>40</v>
      </c>
      <c r="W21" s="141">
        <v>4</v>
      </c>
      <c r="X21" s="142">
        <v>4253.76</v>
      </c>
    </row>
    <row r="22" spans="1:24" ht="57" thickBot="1">
      <c r="A22" s="92" t="s">
        <v>41</v>
      </c>
      <c r="B22" s="93">
        <f>SUM(B23:B28)</f>
        <v>34</v>
      </c>
      <c r="C22" s="101">
        <f>SUM(C23:C28)</f>
        <v>31928.94</v>
      </c>
      <c r="D22" s="145">
        <f>SUM(D23:D28)</f>
        <v>0</v>
      </c>
      <c r="E22" s="101">
        <f>SUM(E23:E28)</f>
        <v>0</v>
      </c>
      <c r="F22" s="145">
        <f>SUM(F23:F28)</f>
        <v>0</v>
      </c>
      <c r="G22" s="106">
        <f>SUM(F23:F28)</f>
        <v>0</v>
      </c>
      <c r="H22" s="93">
        <f>SUM(H23:H28)</f>
        <v>32</v>
      </c>
      <c r="I22" s="97">
        <f>SUM(I23:I28)</f>
        <v>45683.520000000004</v>
      </c>
      <c r="J22" s="97">
        <f>SUM(J23:J28)</f>
        <v>0</v>
      </c>
      <c r="K22" s="146">
        <f>SUM(K23:K28)</f>
        <v>0</v>
      </c>
      <c r="L22" s="147">
        <f>SUM(L23:L28)</f>
        <v>0</v>
      </c>
      <c r="M22" s="106"/>
      <c r="N22" s="148">
        <f>SUM(N23:N28)</f>
        <v>77612.459999999992</v>
      </c>
      <c r="O22" s="133"/>
      <c r="P22" s="100">
        <f>SUM(P23:P28)</f>
        <v>0</v>
      </c>
      <c r="Q22" s="101">
        <f>SUM(Q23:Q28)</f>
        <v>0</v>
      </c>
      <c r="R22" s="102">
        <f>SUM(R23:R28)</f>
        <v>0</v>
      </c>
      <c r="S22" s="101">
        <f>SUM(S23:S28)</f>
        <v>0</v>
      </c>
      <c r="T22" s="149">
        <f>SUM(T23:T28)</f>
        <v>0</v>
      </c>
      <c r="U22" s="5"/>
      <c r="V22" s="104" t="s">
        <v>42</v>
      </c>
      <c r="W22" s="105">
        <f>SUM(W23:W28)</f>
        <v>9</v>
      </c>
      <c r="X22" s="102">
        <f>SUM(X23:X28)</f>
        <v>8382.2000000000007</v>
      </c>
    </row>
    <row r="23" spans="1:24" ht="22.5">
      <c r="A23" s="107" t="s">
        <v>43</v>
      </c>
      <c r="B23" s="141">
        <v>1</v>
      </c>
      <c r="C23" s="142">
        <v>1119.57</v>
      </c>
      <c r="D23" s="141">
        <v>0</v>
      </c>
      <c r="E23" s="142">
        <v>0</v>
      </c>
      <c r="F23" s="141">
        <v>0</v>
      </c>
      <c r="G23" s="142">
        <v>0</v>
      </c>
      <c r="H23" s="141">
        <v>1</v>
      </c>
      <c r="I23" s="142">
        <v>1222.17</v>
      </c>
      <c r="J23" s="142"/>
      <c r="K23" s="141"/>
      <c r="L23" s="142"/>
      <c r="M23" s="142">
        <v>0</v>
      </c>
      <c r="N23" s="117">
        <f t="shared" ref="N23:N28" si="3">C23+E23+G23+I23+J23+L23+M23</f>
        <v>2341.7399999999998</v>
      </c>
      <c r="O23" s="133"/>
      <c r="P23" s="118"/>
      <c r="Q23" s="116"/>
      <c r="R23" s="119"/>
      <c r="S23" s="120"/>
      <c r="T23" s="121">
        <f t="shared" ref="T23:T28" si="4">SUM(P23:S23)</f>
        <v>0</v>
      </c>
      <c r="U23" s="5"/>
      <c r="V23" s="150" t="s">
        <v>44</v>
      </c>
      <c r="W23" s="141">
        <v>1</v>
      </c>
      <c r="X23" s="142">
        <v>1133.1099999999999</v>
      </c>
    </row>
    <row r="24" spans="1:24" ht="22.5">
      <c r="A24" s="151" t="s">
        <v>45</v>
      </c>
      <c r="B24" s="141">
        <v>0</v>
      </c>
      <c r="C24" s="142">
        <v>0</v>
      </c>
      <c r="D24" s="141">
        <v>0</v>
      </c>
      <c r="E24" s="142">
        <v>0</v>
      </c>
      <c r="F24" s="141">
        <v>0</v>
      </c>
      <c r="G24" s="142">
        <v>0</v>
      </c>
      <c r="H24" s="141"/>
      <c r="I24" s="142"/>
      <c r="J24" s="142"/>
      <c r="K24" s="141"/>
      <c r="L24" s="142"/>
      <c r="M24" s="142">
        <v>0</v>
      </c>
      <c r="N24" s="117">
        <f t="shared" si="3"/>
        <v>0</v>
      </c>
      <c r="O24" s="133"/>
      <c r="P24" s="134"/>
      <c r="Q24" s="132"/>
      <c r="R24" s="135"/>
      <c r="S24" s="136"/>
      <c r="T24" s="137">
        <f t="shared" si="4"/>
        <v>0</v>
      </c>
      <c r="U24" s="5"/>
      <c r="V24" s="150" t="s">
        <v>46</v>
      </c>
      <c r="W24" s="141">
        <v>1</v>
      </c>
      <c r="X24" s="142">
        <v>1159.7</v>
      </c>
    </row>
    <row r="25" spans="1:24" ht="22.5">
      <c r="A25" s="151" t="s">
        <v>47</v>
      </c>
      <c r="B25" s="141">
        <v>1</v>
      </c>
      <c r="C25" s="142">
        <v>1006.47</v>
      </c>
      <c r="D25" s="141">
        <v>0</v>
      </c>
      <c r="E25" s="142">
        <v>0</v>
      </c>
      <c r="F25" s="141">
        <v>0</v>
      </c>
      <c r="G25" s="142">
        <v>0</v>
      </c>
      <c r="H25" s="141">
        <v>1</v>
      </c>
      <c r="I25" s="142">
        <v>1222.17</v>
      </c>
      <c r="J25" s="142"/>
      <c r="K25" s="141"/>
      <c r="L25" s="142"/>
      <c r="M25" s="142">
        <v>0</v>
      </c>
      <c r="N25" s="117">
        <f>C25+E25+G25+I25+J25+L25+M25</f>
        <v>2228.6400000000003</v>
      </c>
      <c r="O25" s="133"/>
      <c r="P25" s="134"/>
      <c r="Q25" s="132"/>
      <c r="R25" s="135"/>
      <c r="S25" s="136"/>
      <c r="T25" s="137">
        <f t="shared" si="4"/>
        <v>0</v>
      </c>
      <c r="U25" s="5"/>
      <c r="V25" s="150" t="s">
        <v>48</v>
      </c>
      <c r="W25" s="141">
        <v>3</v>
      </c>
      <c r="X25" s="142">
        <v>2743.57</v>
      </c>
    </row>
    <row r="26" spans="1:24" ht="22.5">
      <c r="A26" s="151" t="s">
        <v>49</v>
      </c>
      <c r="B26" s="141">
        <v>19</v>
      </c>
      <c r="C26" s="142">
        <v>17894.16</v>
      </c>
      <c r="D26" s="141">
        <v>0</v>
      </c>
      <c r="E26" s="142">
        <v>0</v>
      </c>
      <c r="F26" s="141">
        <v>0</v>
      </c>
      <c r="G26" s="142">
        <v>0</v>
      </c>
      <c r="H26" s="141">
        <v>20</v>
      </c>
      <c r="I26" s="142">
        <v>27119.699999999997</v>
      </c>
      <c r="J26" s="142"/>
      <c r="K26" s="141"/>
      <c r="L26" s="142"/>
      <c r="M26" s="142">
        <v>0</v>
      </c>
      <c r="N26" s="117">
        <f t="shared" si="3"/>
        <v>45013.86</v>
      </c>
      <c r="O26" s="133"/>
      <c r="P26" s="134"/>
      <c r="Q26" s="132"/>
      <c r="R26" s="135"/>
      <c r="S26" s="136"/>
      <c r="T26" s="137">
        <f t="shared" si="4"/>
        <v>0</v>
      </c>
      <c r="U26" s="5"/>
      <c r="V26" s="150" t="s">
        <v>50</v>
      </c>
      <c r="W26" s="141">
        <v>2</v>
      </c>
      <c r="X26" s="142">
        <v>1569.22</v>
      </c>
    </row>
    <row r="27" spans="1:24" ht="22.5">
      <c r="A27" s="151" t="s">
        <v>51</v>
      </c>
      <c r="B27" s="141">
        <v>6</v>
      </c>
      <c r="C27" s="142">
        <v>5555.83</v>
      </c>
      <c r="D27" s="141">
        <v>0</v>
      </c>
      <c r="E27" s="142">
        <v>0</v>
      </c>
      <c r="F27" s="141">
        <v>0</v>
      </c>
      <c r="G27" s="142">
        <v>0</v>
      </c>
      <c r="H27" s="141">
        <v>4</v>
      </c>
      <c r="I27" s="142">
        <v>7568.68</v>
      </c>
      <c r="J27" s="142"/>
      <c r="K27" s="141"/>
      <c r="L27" s="142"/>
      <c r="M27" s="142">
        <v>0</v>
      </c>
      <c r="N27" s="117">
        <f t="shared" si="3"/>
        <v>13124.51</v>
      </c>
      <c r="O27" s="133"/>
      <c r="P27" s="134"/>
      <c r="Q27" s="132"/>
      <c r="R27" s="135"/>
      <c r="S27" s="136"/>
      <c r="T27" s="137">
        <f t="shared" si="4"/>
        <v>0</v>
      </c>
      <c r="U27" s="5"/>
      <c r="V27" s="150" t="s">
        <v>52</v>
      </c>
      <c r="W27" s="141">
        <v>2</v>
      </c>
      <c r="X27" s="142">
        <v>1776.6</v>
      </c>
    </row>
    <row r="28" spans="1:24" ht="23.25" thickBot="1">
      <c r="A28" s="152" t="s">
        <v>53</v>
      </c>
      <c r="B28" s="141">
        <v>7</v>
      </c>
      <c r="C28" s="142">
        <v>6352.91</v>
      </c>
      <c r="D28" s="141">
        <v>0</v>
      </c>
      <c r="E28" s="142">
        <v>0</v>
      </c>
      <c r="F28" s="141">
        <v>0</v>
      </c>
      <c r="G28" s="142">
        <v>0</v>
      </c>
      <c r="H28" s="141">
        <v>6</v>
      </c>
      <c r="I28" s="142">
        <v>8550.7999999999993</v>
      </c>
      <c r="J28" s="142"/>
      <c r="K28" s="141"/>
      <c r="L28" s="142"/>
      <c r="M28" s="142">
        <v>0</v>
      </c>
      <c r="N28" s="117">
        <f t="shared" si="3"/>
        <v>14903.71</v>
      </c>
      <c r="O28" s="133"/>
      <c r="P28" s="153"/>
      <c r="Q28" s="154"/>
      <c r="R28" s="155"/>
      <c r="S28" s="156"/>
      <c r="T28" s="144">
        <f t="shared" si="4"/>
        <v>0</v>
      </c>
      <c r="U28" s="5"/>
      <c r="V28" s="150" t="s">
        <v>54</v>
      </c>
      <c r="W28" s="141">
        <v>0</v>
      </c>
      <c r="X28" s="142">
        <v>0</v>
      </c>
    </row>
    <row r="29" spans="1:24" ht="34.5" thickBot="1">
      <c r="A29" s="92" t="s">
        <v>55</v>
      </c>
      <c r="B29" s="93">
        <f>SUM(B30:B35)</f>
        <v>114</v>
      </c>
      <c r="C29" s="106">
        <f>SUM(C30:C35)</f>
        <v>91807.909999999989</v>
      </c>
      <c r="D29" s="93">
        <f t="shared" ref="D29:N29" si="5">SUM(D30:D35)</f>
        <v>0</v>
      </c>
      <c r="E29" s="94">
        <f t="shared" si="5"/>
        <v>0</v>
      </c>
      <c r="F29" s="93">
        <f t="shared" si="5"/>
        <v>3</v>
      </c>
      <c r="G29" s="106">
        <f t="shared" si="5"/>
        <v>1529.03</v>
      </c>
      <c r="H29" s="93">
        <f t="shared" si="5"/>
        <v>108</v>
      </c>
      <c r="I29" s="147">
        <f t="shared" si="5"/>
        <v>137781.41999999998</v>
      </c>
      <c r="J29" s="147">
        <f t="shared" si="5"/>
        <v>0</v>
      </c>
      <c r="K29" s="146">
        <f t="shared" si="5"/>
        <v>0</v>
      </c>
      <c r="L29" s="147">
        <f t="shared" si="5"/>
        <v>0</v>
      </c>
      <c r="M29" s="106"/>
      <c r="N29" s="149">
        <f t="shared" si="5"/>
        <v>231118.36</v>
      </c>
      <c r="O29" s="99"/>
      <c r="P29" s="100">
        <f>SUM(P30:P35)</f>
        <v>0</v>
      </c>
      <c r="Q29" s="106">
        <f>SUM(Q30:Q35)</f>
        <v>0</v>
      </c>
      <c r="R29" s="100">
        <f>SUM(R30:R35)</f>
        <v>0</v>
      </c>
      <c r="S29" s="106">
        <f>SUM(S30:S35)</f>
        <v>0</v>
      </c>
      <c r="T29" s="149">
        <f>SUM(T30:T35)</f>
        <v>0</v>
      </c>
      <c r="U29" s="5"/>
      <c r="V29" s="157" t="s">
        <v>56</v>
      </c>
      <c r="W29" s="105">
        <f>SUM(W30:W35)</f>
        <v>312</v>
      </c>
      <c r="X29" s="106">
        <f>SUM(X30:X35)</f>
        <v>279913.52999999997</v>
      </c>
    </row>
    <row r="30" spans="1:24">
      <c r="A30" s="158" t="s">
        <v>57</v>
      </c>
      <c r="B30" s="141">
        <v>26</v>
      </c>
      <c r="C30" s="142">
        <v>22550.25</v>
      </c>
      <c r="D30" s="141">
        <v>0</v>
      </c>
      <c r="E30" s="142">
        <v>0</v>
      </c>
      <c r="F30" s="141">
        <v>0</v>
      </c>
      <c r="G30" s="142">
        <v>0</v>
      </c>
      <c r="H30" s="141">
        <v>26</v>
      </c>
      <c r="I30" s="142">
        <v>31446.11</v>
      </c>
      <c r="J30" s="142"/>
      <c r="K30" s="141"/>
      <c r="L30" s="142"/>
      <c r="M30" s="142">
        <v>0</v>
      </c>
      <c r="N30" s="159">
        <f t="shared" ref="N30:N35" si="6">C30+E30+G30+I30+J30+L30+M30</f>
        <v>53996.36</v>
      </c>
      <c r="O30" s="133"/>
      <c r="P30" s="118"/>
      <c r="Q30" s="116"/>
      <c r="R30" s="119"/>
      <c r="S30" s="120"/>
      <c r="T30" s="121">
        <f t="shared" ref="T30:T35" si="7">SUM(P30:S30)</f>
        <v>0</v>
      </c>
      <c r="U30" s="5"/>
      <c r="V30" s="160" t="s">
        <v>58</v>
      </c>
      <c r="W30" s="141">
        <v>235</v>
      </c>
      <c r="X30" s="142">
        <v>213524.57</v>
      </c>
    </row>
    <row r="31" spans="1:24">
      <c r="A31" s="161" t="s">
        <v>59</v>
      </c>
      <c r="B31" s="141">
        <v>21</v>
      </c>
      <c r="C31" s="142">
        <v>16925.32</v>
      </c>
      <c r="D31" s="141">
        <v>0</v>
      </c>
      <c r="E31" s="142">
        <v>0</v>
      </c>
      <c r="F31" s="141">
        <v>1</v>
      </c>
      <c r="G31" s="142">
        <v>514.27</v>
      </c>
      <c r="H31" s="141">
        <v>21</v>
      </c>
      <c r="I31" s="142">
        <v>23832.309999999998</v>
      </c>
      <c r="J31" s="142"/>
      <c r="K31" s="141"/>
      <c r="L31" s="142"/>
      <c r="M31" s="142">
        <v>0</v>
      </c>
      <c r="N31" s="117">
        <f t="shared" si="6"/>
        <v>41271.899999999994</v>
      </c>
      <c r="O31" s="133"/>
      <c r="P31" s="134"/>
      <c r="Q31" s="132"/>
      <c r="R31" s="135"/>
      <c r="S31" s="136"/>
      <c r="T31" s="137">
        <f t="shared" si="7"/>
        <v>0</v>
      </c>
      <c r="U31" s="5"/>
      <c r="V31" s="160" t="s">
        <v>60</v>
      </c>
      <c r="W31" s="141">
        <v>56</v>
      </c>
      <c r="X31" s="142">
        <v>49539.35</v>
      </c>
    </row>
    <row r="32" spans="1:24">
      <c r="A32" s="161" t="s">
        <v>61</v>
      </c>
      <c r="B32" s="141">
        <v>10</v>
      </c>
      <c r="C32" s="142">
        <v>8952.66</v>
      </c>
      <c r="D32" s="141">
        <v>0</v>
      </c>
      <c r="E32" s="142">
        <v>0</v>
      </c>
      <c r="F32" s="141">
        <v>1</v>
      </c>
      <c r="G32" s="142">
        <v>551.94000000000005</v>
      </c>
      <c r="H32" s="141">
        <v>8</v>
      </c>
      <c r="I32" s="142">
        <v>9695.8799999999992</v>
      </c>
      <c r="J32" s="142"/>
      <c r="K32" s="141"/>
      <c r="L32" s="142"/>
      <c r="M32" s="142">
        <v>0</v>
      </c>
      <c r="N32" s="117">
        <f t="shared" si="6"/>
        <v>19200.48</v>
      </c>
      <c r="O32" s="133"/>
      <c r="P32" s="134"/>
      <c r="Q32" s="132"/>
      <c r="R32" s="135"/>
      <c r="S32" s="136"/>
      <c r="T32" s="137">
        <f t="shared" si="7"/>
        <v>0</v>
      </c>
      <c r="U32" s="5"/>
      <c r="V32" s="160" t="s">
        <v>62</v>
      </c>
      <c r="W32" s="141">
        <v>21</v>
      </c>
      <c r="X32" s="142">
        <v>16849.61</v>
      </c>
    </row>
    <row r="33" spans="1:24">
      <c r="A33" s="161" t="s">
        <v>63</v>
      </c>
      <c r="B33" s="141">
        <v>47</v>
      </c>
      <c r="C33" s="142">
        <v>36050.449999999997</v>
      </c>
      <c r="D33" s="141">
        <v>0</v>
      </c>
      <c r="E33" s="142">
        <v>0</v>
      </c>
      <c r="F33" s="141">
        <v>1</v>
      </c>
      <c r="G33" s="142">
        <v>462.82</v>
      </c>
      <c r="H33" s="141">
        <v>44</v>
      </c>
      <c r="I33" s="142">
        <v>61929.81</v>
      </c>
      <c r="J33" s="142"/>
      <c r="K33" s="141"/>
      <c r="L33" s="142"/>
      <c r="M33" s="142">
        <v>0</v>
      </c>
      <c r="N33" s="117">
        <f t="shared" si="6"/>
        <v>98443.079999999987</v>
      </c>
      <c r="O33" s="133"/>
      <c r="P33" s="134"/>
      <c r="Q33" s="132"/>
      <c r="R33" s="135"/>
      <c r="S33" s="136"/>
      <c r="T33" s="137">
        <f t="shared" si="7"/>
        <v>0</v>
      </c>
      <c r="U33" s="5"/>
      <c r="V33" s="160" t="s">
        <v>64</v>
      </c>
      <c r="W33" s="141">
        <v>0</v>
      </c>
      <c r="X33" s="142">
        <v>0</v>
      </c>
    </row>
    <row r="34" spans="1:24">
      <c r="A34" s="161" t="s">
        <v>65</v>
      </c>
      <c r="B34" s="141">
        <v>0</v>
      </c>
      <c r="C34" s="142">
        <v>0</v>
      </c>
      <c r="D34" s="141">
        <v>0</v>
      </c>
      <c r="E34" s="142">
        <v>0</v>
      </c>
      <c r="F34" s="141">
        <v>0</v>
      </c>
      <c r="G34" s="142">
        <v>0</v>
      </c>
      <c r="H34" s="141">
        <v>0</v>
      </c>
      <c r="I34" s="142"/>
      <c r="J34" s="142"/>
      <c r="K34" s="141"/>
      <c r="L34" s="142"/>
      <c r="M34" s="142">
        <v>0</v>
      </c>
      <c r="N34" s="117">
        <f t="shared" si="6"/>
        <v>0</v>
      </c>
      <c r="O34" s="133"/>
      <c r="P34" s="134"/>
      <c r="Q34" s="132"/>
      <c r="R34" s="135"/>
      <c r="S34" s="136"/>
      <c r="T34" s="137">
        <f t="shared" si="7"/>
        <v>0</v>
      </c>
      <c r="U34" s="5"/>
      <c r="V34" s="160" t="s">
        <v>66</v>
      </c>
      <c r="W34" s="141">
        <v>0</v>
      </c>
      <c r="X34" s="142">
        <v>0</v>
      </c>
    </row>
    <row r="35" spans="1:24" ht="15.75" thickBot="1">
      <c r="A35" s="162" t="s">
        <v>67</v>
      </c>
      <c r="B35" s="141">
        <v>10</v>
      </c>
      <c r="C35" s="142">
        <v>7329.23</v>
      </c>
      <c r="D35" s="141">
        <v>0</v>
      </c>
      <c r="E35" s="142">
        <v>0</v>
      </c>
      <c r="F35" s="141">
        <v>0</v>
      </c>
      <c r="G35" s="142">
        <v>0</v>
      </c>
      <c r="H35" s="141">
        <v>9</v>
      </c>
      <c r="I35" s="142">
        <v>10877.310000000001</v>
      </c>
      <c r="J35" s="142"/>
      <c r="K35" s="141"/>
      <c r="L35" s="142"/>
      <c r="M35" s="142">
        <v>0</v>
      </c>
      <c r="N35" s="163">
        <f t="shared" si="6"/>
        <v>18206.54</v>
      </c>
      <c r="O35" s="133"/>
      <c r="P35" s="153"/>
      <c r="Q35" s="154"/>
      <c r="R35" s="155"/>
      <c r="S35" s="156"/>
      <c r="T35" s="144">
        <f t="shared" si="7"/>
        <v>0</v>
      </c>
      <c r="U35" s="5"/>
      <c r="V35" s="160" t="s">
        <v>68</v>
      </c>
      <c r="W35" s="141">
        <v>0</v>
      </c>
      <c r="X35" s="142">
        <v>0</v>
      </c>
    </row>
    <row r="36" spans="1:24" ht="34.5" thickBot="1">
      <c r="A36" s="92" t="s">
        <v>69</v>
      </c>
      <c r="B36" s="93">
        <f>SUM(B37:B41)</f>
        <v>29</v>
      </c>
      <c r="C36" s="94">
        <f>SUM(C37:C41)</f>
        <v>21839.25</v>
      </c>
      <c r="D36" s="93">
        <f>SUM(D37:D41)</f>
        <v>0</v>
      </c>
      <c r="E36" s="94">
        <f>SUM(E37:E41)</f>
        <v>0</v>
      </c>
      <c r="F36" s="93">
        <f t="shared" ref="F36:N36" si="8">SUM(F37:F41)</f>
        <v>0</v>
      </c>
      <c r="G36" s="147">
        <f t="shared" si="8"/>
        <v>0</v>
      </c>
      <c r="H36" s="93">
        <f t="shared" si="8"/>
        <v>28</v>
      </c>
      <c r="I36" s="97">
        <f t="shared" si="8"/>
        <v>35483.65</v>
      </c>
      <c r="J36" s="97">
        <f t="shared" si="8"/>
        <v>0</v>
      </c>
      <c r="K36" s="146">
        <f t="shared" si="8"/>
        <v>0</v>
      </c>
      <c r="L36" s="147">
        <f t="shared" si="8"/>
        <v>0</v>
      </c>
      <c r="M36" s="106"/>
      <c r="N36" s="164">
        <f t="shared" si="8"/>
        <v>57322.899999999994</v>
      </c>
      <c r="O36" s="165"/>
      <c r="P36" s="166">
        <f>SUM(P37:P41)</f>
        <v>0</v>
      </c>
      <c r="Q36" s="94">
        <f>SUM(Q37:Q41)</f>
        <v>0</v>
      </c>
      <c r="R36" s="167">
        <f>SUM(R37:R41)</f>
        <v>0</v>
      </c>
      <c r="S36" s="96">
        <f>SUM(S37:S41)</f>
        <v>0</v>
      </c>
      <c r="T36" s="149">
        <f>SUM(T37:T41)</f>
        <v>0</v>
      </c>
      <c r="U36" s="5"/>
      <c r="V36" s="104" t="s">
        <v>70</v>
      </c>
      <c r="W36" s="93">
        <f>SUM(W37:W41)</f>
        <v>0</v>
      </c>
      <c r="X36" s="106">
        <f>SUM(X37:X41)</f>
        <v>0</v>
      </c>
    </row>
    <row r="37" spans="1:24">
      <c r="A37" s="168" t="s">
        <v>71</v>
      </c>
      <c r="B37" s="141">
        <v>0</v>
      </c>
      <c r="C37" s="142">
        <v>0</v>
      </c>
      <c r="D37" s="141">
        <v>0</v>
      </c>
      <c r="E37" s="142">
        <v>0</v>
      </c>
      <c r="F37" s="141">
        <v>0</v>
      </c>
      <c r="G37" s="142">
        <v>0</v>
      </c>
      <c r="H37" s="141">
        <v>0</v>
      </c>
      <c r="I37" s="142"/>
      <c r="J37" s="142"/>
      <c r="K37" s="141"/>
      <c r="L37" s="142"/>
      <c r="M37" s="142">
        <v>0</v>
      </c>
      <c r="N37" s="159">
        <f>C37+E37+G37+I37+J37+L37+M37</f>
        <v>0</v>
      </c>
      <c r="O37" s="133"/>
      <c r="P37" s="118"/>
      <c r="Q37" s="116"/>
      <c r="R37" s="119"/>
      <c r="S37" s="120"/>
      <c r="T37" s="121">
        <f>SUM(P37:S37)</f>
        <v>0</v>
      </c>
      <c r="U37" s="5"/>
      <c r="V37" s="138" t="s">
        <v>72</v>
      </c>
      <c r="W37" s="139"/>
      <c r="X37" s="140"/>
    </row>
    <row r="38" spans="1:24">
      <c r="A38" s="125" t="s">
        <v>73</v>
      </c>
      <c r="B38" s="141">
        <v>11</v>
      </c>
      <c r="C38" s="142">
        <v>8615.1</v>
      </c>
      <c r="D38" s="141">
        <v>0</v>
      </c>
      <c r="E38" s="142">
        <v>0</v>
      </c>
      <c r="F38" s="141">
        <v>0</v>
      </c>
      <c r="G38" s="142">
        <v>0</v>
      </c>
      <c r="H38" s="141">
        <v>11</v>
      </c>
      <c r="I38" s="142">
        <v>12629.08</v>
      </c>
      <c r="J38" s="142"/>
      <c r="K38" s="141"/>
      <c r="L38" s="142"/>
      <c r="M38" s="142">
        <v>0</v>
      </c>
      <c r="N38" s="117">
        <f>C38+E38+G38+I38+J38+L38+M38</f>
        <v>21244.18</v>
      </c>
      <c r="O38" s="133"/>
      <c r="P38" s="134"/>
      <c r="Q38" s="132"/>
      <c r="R38" s="135"/>
      <c r="S38" s="136"/>
      <c r="T38" s="137">
        <f>SUM(P38:S38)</f>
        <v>0</v>
      </c>
      <c r="U38" s="5"/>
      <c r="V38" s="138" t="s">
        <v>74</v>
      </c>
      <c r="W38" s="139"/>
      <c r="X38" s="140"/>
    </row>
    <row r="39" spans="1:24">
      <c r="A39" s="125" t="s">
        <v>75</v>
      </c>
      <c r="B39" s="141">
        <v>1</v>
      </c>
      <c r="C39" s="142">
        <v>1020.91</v>
      </c>
      <c r="D39" s="141">
        <v>0</v>
      </c>
      <c r="E39" s="142">
        <v>0</v>
      </c>
      <c r="F39" s="141">
        <v>0</v>
      </c>
      <c r="G39" s="142">
        <v>0</v>
      </c>
      <c r="H39" s="141">
        <v>0</v>
      </c>
      <c r="I39" s="142"/>
      <c r="J39" s="142"/>
      <c r="K39" s="141"/>
      <c r="L39" s="142"/>
      <c r="M39" s="142">
        <v>0</v>
      </c>
      <c r="N39" s="117">
        <f>C39+E39+G39+I39+J39+L39+M39</f>
        <v>1020.91</v>
      </c>
      <c r="O39" s="133"/>
      <c r="P39" s="134"/>
      <c r="Q39" s="132"/>
      <c r="R39" s="135"/>
      <c r="S39" s="136"/>
      <c r="T39" s="137">
        <f>SUM(P39:S39)</f>
        <v>0</v>
      </c>
      <c r="U39" s="5"/>
      <c r="V39" s="138" t="s">
        <v>76</v>
      </c>
      <c r="W39" s="139"/>
      <c r="X39" s="140"/>
    </row>
    <row r="40" spans="1:24">
      <c r="A40" s="125" t="s">
        <v>77</v>
      </c>
      <c r="B40" s="141">
        <v>17</v>
      </c>
      <c r="C40" s="142">
        <v>12203.24</v>
      </c>
      <c r="D40" s="141">
        <v>0</v>
      </c>
      <c r="E40" s="142">
        <v>0</v>
      </c>
      <c r="F40" s="141">
        <v>0</v>
      </c>
      <c r="G40" s="142">
        <v>0</v>
      </c>
      <c r="H40" s="141">
        <v>17</v>
      </c>
      <c r="I40" s="142">
        <v>22854.57</v>
      </c>
      <c r="J40" s="142"/>
      <c r="K40" s="141"/>
      <c r="L40" s="142"/>
      <c r="M40" s="142">
        <v>0</v>
      </c>
      <c r="N40" s="117">
        <f>C40+E40+G40+I40+J40+L40+M40</f>
        <v>35057.81</v>
      </c>
      <c r="O40" s="133"/>
      <c r="P40" s="134"/>
      <c r="Q40" s="132"/>
      <c r="R40" s="135"/>
      <c r="S40" s="136"/>
      <c r="T40" s="137">
        <f>SUM(P40:S40)</f>
        <v>0</v>
      </c>
      <c r="U40" s="5"/>
      <c r="V40" s="138" t="s">
        <v>78</v>
      </c>
      <c r="W40" s="139"/>
      <c r="X40" s="140"/>
    </row>
    <row r="41" spans="1:24" ht="15.75" thickBot="1">
      <c r="A41" s="143" t="s">
        <v>79</v>
      </c>
      <c r="B41" s="126"/>
      <c r="C41" s="127"/>
      <c r="D41" s="169"/>
      <c r="E41" s="170"/>
      <c r="F41" s="126"/>
      <c r="G41" s="128"/>
      <c r="H41" s="169"/>
      <c r="I41" s="171"/>
      <c r="J41" s="172"/>
      <c r="K41" s="173"/>
      <c r="L41" s="174"/>
      <c r="M41" s="154"/>
      <c r="N41" s="117">
        <f>C41+E41+G41+I41+J41+L41+M41</f>
        <v>0</v>
      </c>
      <c r="O41" s="133"/>
      <c r="P41" s="153"/>
      <c r="Q41" s="154"/>
      <c r="R41" s="155"/>
      <c r="S41" s="156"/>
      <c r="T41" s="144">
        <f>SUM(P41:S41)</f>
        <v>0</v>
      </c>
      <c r="U41" s="5"/>
      <c r="V41" s="138" t="s">
        <v>80</v>
      </c>
      <c r="W41" s="139"/>
      <c r="X41" s="140"/>
    </row>
    <row r="42" spans="1:24" ht="34.5" thickBot="1">
      <c r="A42" s="92" t="s">
        <v>81</v>
      </c>
      <c r="B42" s="93">
        <f>SUM(B43:B47)</f>
        <v>0</v>
      </c>
      <c r="C42" s="106">
        <f>SUM(C43:C47)</f>
        <v>0</v>
      </c>
      <c r="D42" s="146">
        <f t="shared" ref="D42:N42" si="9">SUM(D43:D47)</f>
        <v>0</v>
      </c>
      <c r="E42" s="106">
        <f t="shared" si="9"/>
        <v>0</v>
      </c>
      <c r="F42" s="146">
        <f t="shared" si="9"/>
        <v>0</v>
      </c>
      <c r="G42" s="106">
        <f t="shared" si="9"/>
        <v>0</v>
      </c>
      <c r="H42" s="146">
        <f t="shared" si="9"/>
        <v>0</v>
      </c>
      <c r="I42" s="147">
        <f t="shared" si="9"/>
        <v>0</v>
      </c>
      <c r="J42" s="175"/>
      <c r="K42" s="146">
        <f t="shared" si="9"/>
        <v>0</v>
      </c>
      <c r="L42" s="147">
        <f t="shared" si="9"/>
        <v>0</v>
      </c>
      <c r="M42" s="106"/>
      <c r="N42" s="149">
        <f t="shared" si="9"/>
        <v>0</v>
      </c>
      <c r="O42" s="133"/>
      <c r="P42" s="100">
        <f>SUM(P43:P47)</f>
        <v>0</v>
      </c>
      <c r="Q42" s="106">
        <f>SUM(Q43:Q47)</f>
        <v>0</v>
      </c>
      <c r="R42" s="176">
        <f>SUM(R43:R47)</f>
        <v>0</v>
      </c>
      <c r="S42" s="177">
        <f>SUM(S43:S47)</f>
        <v>0</v>
      </c>
      <c r="T42" s="149">
        <f>SUM(T43:T47)</f>
        <v>0</v>
      </c>
      <c r="U42" s="5"/>
      <c r="V42" s="104" t="s">
        <v>81</v>
      </c>
      <c r="W42" s="93">
        <f>SUM(W43:W47)</f>
        <v>0</v>
      </c>
      <c r="X42" s="106">
        <f>SUM(X43:X47)</f>
        <v>0</v>
      </c>
    </row>
    <row r="43" spans="1:24">
      <c r="A43" s="168">
        <v>12</v>
      </c>
      <c r="B43" s="126"/>
      <c r="C43" s="127"/>
      <c r="D43" s="108"/>
      <c r="E43" s="109"/>
      <c r="F43" s="126"/>
      <c r="G43" s="128"/>
      <c r="H43" s="108"/>
      <c r="I43" s="112"/>
      <c r="J43" s="113"/>
      <c r="K43" s="114"/>
      <c r="L43" s="115"/>
      <c r="M43" s="116"/>
      <c r="N43" s="117">
        <f>C43+E43+G43+I43+J43+L43+M43</f>
        <v>0</v>
      </c>
      <c r="O43" s="133"/>
      <c r="P43" s="118"/>
      <c r="Q43" s="116"/>
      <c r="R43" s="119"/>
      <c r="S43" s="120"/>
      <c r="T43" s="121">
        <f>SUM(P43:S43)</f>
        <v>0</v>
      </c>
      <c r="U43" s="5"/>
      <c r="V43" s="178">
        <v>12</v>
      </c>
      <c r="W43" s="139"/>
      <c r="X43" s="140"/>
    </row>
    <row r="44" spans="1:24">
      <c r="A44" s="168">
        <v>11</v>
      </c>
      <c r="B44" s="126"/>
      <c r="C44" s="127"/>
      <c r="D44" s="126"/>
      <c r="E44" s="127"/>
      <c r="F44" s="126"/>
      <c r="G44" s="128"/>
      <c r="H44" s="126"/>
      <c r="I44" s="129"/>
      <c r="J44" s="130"/>
      <c r="K44" s="131"/>
      <c r="L44" s="128"/>
      <c r="M44" s="132"/>
      <c r="N44" s="117">
        <f>C44+E44+G44+I44+J44+L44+M44</f>
        <v>0</v>
      </c>
      <c r="O44" s="133"/>
      <c r="P44" s="134"/>
      <c r="Q44" s="132"/>
      <c r="R44" s="135"/>
      <c r="S44" s="136"/>
      <c r="T44" s="137">
        <f>SUM(P44:S44)</f>
        <v>0</v>
      </c>
      <c r="U44" s="5"/>
      <c r="V44" s="138">
        <v>11</v>
      </c>
      <c r="W44" s="139"/>
      <c r="X44" s="140"/>
    </row>
    <row r="45" spans="1:24">
      <c r="A45" s="179">
        <v>10</v>
      </c>
      <c r="B45" s="126"/>
      <c r="C45" s="127"/>
      <c r="D45" s="126"/>
      <c r="E45" s="127"/>
      <c r="F45" s="126"/>
      <c r="G45" s="128"/>
      <c r="H45" s="126"/>
      <c r="I45" s="129"/>
      <c r="J45" s="130"/>
      <c r="K45" s="131"/>
      <c r="L45" s="128"/>
      <c r="M45" s="132"/>
      <c r="N45" s="117">
        <f>C45+E45+G45+I45+J45+L45+M45</f>
        <v>0</v>
      </c>
      <c r="O45" s="133"/>
      <c r="P45" s="134"/>
      <c r="Q45" s="132"/>
      <c r="R45" s="135"/>
      <c r="S45" s="136"/>
      <c r="T45" s="137">
        <f>SUM(P45:S45)</f>
        <v>0</v>
      </c>
      <c r="U45" s="5"/>
      <c r="V45" s="138">
        <v>10</v>
      </c>
      <c r="W45" s="139"/>
      <c r="X45" s="140"/>
    </row>
    <row r="46" spans="1:24">
      <c r="A46" s="180">
        <v>9</v>
      </c>
      <c r="B46" s="126"/>
      <c r="C46" s="127"/>
      <c r="D46" s="126"/>
      <c r="E46" s="127"/>
      <c r="F46" s="126"/>
      <c r="G46" s="128"/>
      <c r="H46" s="126"/>
      <c r="I46" s="129"/>
      <c r="J46" s="130"/>
      <c r="K46" s="131"/>
      <c r="L46" s="128"/>
      <c r="M46" s="132"/>
      <c r="N46" s="117">
        <f>C46+E46+G46+I46+J46+L46+M46</f>
        <v>0</v>
      </c>
      <c r="O46" s="133"/>
      <c r="P46" s="134"/>
      <c r="Q46" s="132"/>
      <c r="R46" s="135"/>
      <c r="S46" s="136"/>
      <c r="T46" s="137">
        <f>SUM(P46:S46)</f>
        <v>0</v>
      </c>
      <c r="U46" s="5"/>
      <c r="V46" s="181">
        <v>9</v>
      </c>
      <c r="W46" s="139"/>
      <c r="X46" s="140"/>
    </row>
    <row r="47" spans="1:24" ht="15.75" thickBot="1">
      <c r="A47" s="180">
        <v>8</v>
      </c>
      <c r="B47" s="169"/>
      <c r="C47" s="170"/>
      <c r="D47" s="169"/>
      <c r="E47" s="170"/>
      <c r="F47" s="126"/>
      <c r="G47" s="128"/>
      <c r="H47" s="169"/>
      <c r="I47" s="171"/>
      <c r="J47" s="172"/>
      <c r="K47" s="173"/>
      <c r="L47" s="174"/>
      <c r="M47" s="154"/>
      <c r="N47" s="117">
        <f>C47+E47+G47+I47+J47+L47+M47</f>
        <v>0</v>
      </c>
      <c r="O47" s="133"/>
      <c r="P47" s="153"/>
      <c r="Q47" s="154"/>
      <c r="R47" s="155"/>
      <c r="S47" s="156"/>
      <c r="T47" s="144">
        <f>SUM(P47:S47)</f>
        <v>0</v>
      </c>
      <c r="U47" s="5"/>
      <c r="V47" s="182">
        <v>8</v>
      </c>
      <c r="W47" s="139"/>
      <c r="X47" s="140"/>
    </row>
    <row r="48" spans="1:24" ht="23.25" thickBot="1">
      <c r="A48" s="183" t="s">
        <v>82</v>
      </c>
      <c r="B48" s="184">
        <f>+B42+B36+B29+B22+B12</f>
        <v>190</v>
      </c>
      <c r="C48" s="185">
        <f>+C36+C29+C22+C12</f>
        <v>199057.62</v>
      </c>
      <c r="D48" s="186">
        <f t="shared" ref="D48:L48" si="10">+D42+D36+D29+D22+D12</f>
        <v>0</v>
      </c>
      <c r="E48" s="185">
        <f t="shared" si="10"/>
        <v>0</v>
      </c>
      <c r="F48" s="186">
        <f t="shared" si="10"/>
        <v>4</v>
      </c>
      <c r="G48" s="185">
        <f t="shared" si="10"/>
        <v>3110.0299999999997</v>
      </c>
      <c r="H48" s="186">
        <f t="shared" si="10"/>
        <v>174</v>
      </c>
      <c r="I48" s="185">
        <f>+I42+I36+I29+I22+I12</f>
        <v>233260.86999999997</v>
      </c>
      <c r="J48" s="185">
        <f>+J42+J36+J29+J22+J12</f>
        <v>0</v>
      </c>
      <c r="K48" s="186">
        <f t="shared" si="10"/>
        <v>0</v>
      </c>
      <c r="L48" s="185">
        <f t="shared" si="10"/>
        <v>0</v>
      </c>
      <c r="M48" s="185"/>
      <c r="N48" s="187">
        <f>+N42+N36+N29+N22+N12</f>
        <v>435428.51999999996</v>
      </c>
      <c r="O48" s="133"/>
      <c r="P48" s="188">
        <f>+P42+P36+P29+P22+P12</f>
        <v>0</v>
      </c>
      <c r="Q48" s="187">
        <f>+Q42+Q36+Q29+Q22+Q12</f>
        <v>0</v>
      </c>
      <c r="R48" s="189">
        <f>+R42+R36+R29+R22+R12</f>
        <v>0</v>
      </c>
      <c r="S48" s="190">
        <f>+S42+S36+S29+S22+S12</f>
        <v>0</v>
      </c>
      <c r="T48" s="149">
        <f>+T42+T36+T29+T22+T12</f>
        <v>0</v>
      </c>
      <c r="U48" s="5"/>
      <c r="V48" s="191" t="s">
        <v>82</v>
      </c>
      <c r="W48" s="192">
        <f>W12+W22+W29+W36+W42</f>
        <v>329</v>
      </c>
      <c r="X48" s="193">
        <f>X12+X22+X29+X36+X42</f>
        <v>300287.84999999998</v>
      </c>
    </row>
    <row r="49" spans="1:24" ht="15.75" thickBot="1">
      <c r="A49" s="194" t="s">
        <v>83</v>
      </c>
      <c r="B49" s="195"/>
      <c r="C49" s="196"/>
      <c r="D49" s="195"/>
      <c r="E49" s="196"/>
      <c r="F49" s="195"/>
      <c r="G49" s="196"/>
      <c r="H49" s="197"/>
      <c r="I49" s="196"/>
      <c r="J49" s="198"/>
      <c r="K49" s="195"/>
      <c r="L49" s="196"/>
      <c r="M49" s="196"/>
      <c r="N49" s="199"/>
      <c r="O49" s="99"/>
      <c r="P49" s="200" t="s">
        <v>84</v>
      </c>
      <c r="Q49" s="201"/>
      <c r="R49" s="201"/>
      <c r="S49" s="201"/>
      <c r="T49" s="202"/>
      <c r="U49" s="5"/>
      <c r="V49" s="203" t="s">
        <v>85</v>
      </c>
      <c r="W49" s="204"/>
      <c r="X49" s="205"/>
    </row>
    <row r="50" spans="1:24" ht="23.25" thickBot="1">
      <c r="A50" s="206" t="s">
        <v>41</v>
      </c>
      <c r="B50" s="207">
        <f>SUM(B51:B56)</f>
        <v>8</v>
      </c>
      <c r="C50" s="208">
        <f>SUM(C51:C56)</f>
        <v>9357.58</v>
      </c>
      <c r="D50" s="207">
        <f t="shared" ref="D50:N50" si="11">SUM(D51:D56)</f>
        <v>0</v>
      </c>
      <c r="E50" s="208">
        <f t="shared" si="11"/>
        <v>0</v>
      </c>
      <c r="F50" s="207">
        <f t="shared" si="11"/>
        <v>3</v>
      </c>
      <c r="G50" s="208">
        <f t="shared" si="11"/>
        <v>1878.4900000000002</v>
      </c>
      <c r="H50" s="209">
        <f t="shared" si="11"/>
        <v>0</v>
      </c>
      <c r="I50" s="210">
        <f t="shared" si="11"/>
        <v>0</v>
      </c>
      <c r="J50" s="211"/>
      <c r="K50" s="207">
        <f t="shared" si="11"/>
        <v>6</v>
      </c>
      <c r="L50" s="212">
        <f t="shared" si="11"/>
        <v>8406</v>
      </c>
      <c r="M50" s="212">
        <f t="shared" si="11"/>
        <v>0</v>
      </c>
      <c r="N50" s="213">
        <f t="shared" si="11"/>
        <v>19642.07</v>
      </c>
      <c r="O50" s="99"/>
      <c r="P50" s="100">
        <f>SUM(P51:P56)</f>
        <v>0</v>
      </c>
      <c r="Q50" s="106">
        <f>SUM(Q51:Q56)</f>
        <v>0</v>
      </c>
      <c r="R50" s="176">
        <f>SUM(R51:R56)</f>
        <v>0</v>
      </c>
      <c r="S50" s="177">
        <f>SUM(S51:S56)</f>
        <v>0</v>
      </c>
      <c r="T50" s="149">
        <f>SUM(T51:T56)</f>
        <v>0</v>
      </c>
      <c r="U50" s="5"/>
      <c r="V50" s="214" t="s">
        <v>42</v>
      </c>
      <c r="W50" s="214">
        <f>SUM(W51:W55)</f>
        <v>2</v>
      </c>
      <c r="X50" s="215">
        <f>SUM(X51:X55)</f>
        <v>2179.48</v>
      </c>
    </row>
    <row r="51" spans="1:24">
      <c r="A51" s="216" t="s">
        <v>43</v>
      </c>
      <c r="B51" s="141">
        <v>0</v>
      </c>
      <c r="C51" s="142">
        <v>0</v>
      </c>
      <c r="D51" s="141">
        <v>0</v>
      </c>
      <c r="E51" s="142">
        <v>0</v>
      </c>
      <c r="F51" s="141">
        <v>0</v>
      </c>
      <c r="G51" s="142">
        <v>0</v>
      </c>
      <c r="H51" s="141">
        <v>0</v>
      </c>
      <c r="I51" s="142"/>
      <c r="J51" s="142"/>
      <c r="K51" s="141"/>
      <c r="L51" s="142"/>
      <c r="M51" s="142">
        <v>0</v>
      </c>
      <c r="N51" s="121">
        <f t="shared" ref="N51:N63" si="12">C51+E51+G51+I51+J51+L51+M51</f>
        <v>0</v>
      </c>
      <c r="O51" s="133"/>
      <c r="P51" s="118"/>
      <c r="Q51" s="116"/>
      <c r="R51" s="119"/>
      <c r="S51" s="120"/>
      <c r="T51" s="121">
        <f t="shared" ref="T51:T56" si="13">SUM(P51:S51)</f>
        <v>0</v>
      </c>
      <c r="U51" s="5"/>
      <c r="V51" s="217" t="s">
        <v>44</v>
      </c>
      <c r="W51" s="141">
        <v>1</v>
      </c>
      <c r="X51" s="142">
        <v>998.93</v>
      </c>
    </row>
    <row r="52" spans="1:24">
      <c r="A52" s="218" t="s">
        <v>86</v>
      </c>
      <c r="B52" s="141">
        <v>0</v>
      </c>
      <c r="C52" s="142">
        <v>0</v>
      </c>
      <c r="D52" s="141">
        <v>0</v>
      </c>
      <c r="E52" s="142">
        <v>0</v>
      </c>
      <c r="F52" s="141">
        <v>0</v>
      </c>
      <c r="G52" s="142">
        <v>0</v>
      </c>
      <c r="H52" s="141">
        <v>0</v>
      </c>
      <c r="I52" s="142"/>
      <c r="J52" s="142"/>
      <c r="K52" s="141"/>
      <c r="L52" s="142"/>
      <c r="M52" s="142">
        <v>0</v>
      </c>
      <c r="N52" s="137">
        <f t="shared" si="12"/>
        <v>0</v>
      </c>
      <c r="O52" s="133"/>
      <c r="P52" s="134"/>
      <c r="Q52" s="132"/>
      <c r="R52" s="135"/>
      <c r="S52" s="136"/>
      <c r="T52" s="137">
        <f t="shared" si="13"/>
        <v>0</v>
      </c>
      <c r="U52" s="5"/>
      <c r="V52" s="219" t="s">
        <v>46</v>
      </c>
      <c r="W52" s="141">
        <v>0</v>
      </c>
      <c r="X52" s="142">
        <v>0</v>
      </c>
    </row>
    <row r="53" spans="1:24">
      <c r="A53" s="218" t="s">
        <v>47</v>
      </c>
      <c r="B53" s="141">
        <v>0</v>
      </c>
      <c r="C53" s="142">
        <v>0</v>
      </c>
      <c r="D53" s="141">
        <v>0</v>
      </c>
      <c r="E53" s="142">
        <v>0</v>
      </c>
      <c r="F53" s="141">
        <v>0</v>
      </c>
      <c r="G53" s="142">
        <v>0</v>
      </c>
      <c r="H53" s="141">
        <v>0</v>
      </c>
      <c r="I53" s="142"/>
      <c r="J53" s="142"/>
      <c r="K53" s="141"/>
      <c r="L53" s="142"/>
      <c r="M53" s="142">
        <v>0</v>
      </c>
      <c r="N53" s="137">
        <f>C53+E53+G53+I53+J53+L53+M53</f>
        <v>0</v>
      </c>
      <c r="O53" s="133"/>
      <c r="P53" s="134"/>
      <c r="Q53" s="132"/>
      <c r="R53" s="135"/>
      <c r="S53" s="136"/>
      <c r="T53" s="137">
        <f t="shared" si="13"/>
        <v>0</v>
      </c>
      <c r="U53" s="5"/>
      <c r="V53" s="219" t="s">
        <v>48</v>
      </c>
      <c r="W53" s="141">
        <v>0</v>
      </c>
      <c r="X53" s="142">
        <v>0</v>
      </c>
    </row>
    <row r="54" spans="1:24">
      <c r="A54" s="218" t="s">
        <v>49</v>
      </c>
      <c r="B54" s="141">
        <v>2</v>
      </c>
      <c r="C54" s="142">
        <v>2033.68</v>
      </c>
      <c r="D54" s="141">
        <v>0</v>
      </c>
      <c r="E54" s="142">
        <v>0</v>
      </c>
      <c r="F54" s="141">
        <v>0</v>
      </c>
      <c r="G54" s="142">
        <v>0</v>
      </c>
      <c r="H54" s="141">
        <v>0</v>
      </c>
      <c r="I54" s="142"/>
      <c r="J54" s="142"/>
      <c r="K54" s="141">
        <v>2</v>
      </c>
      <c r="L54" s="142">
        <v>2976</v>
      </c>
      <c r="M54" s="142">
        <v>0</v>
      </c>
      <c r="N54" s="137">
        <f t="shared" si="12"/>
        <v>5009.68</v>
      </c>
      <c r="O54" s="133"/>
      <c r="P54" s="134"/>
      <c r="Q54" s="132"/>
      <c r="R54" s="135"/>
      <c r="S54" s="136"/>
      <c r="T54" s="137">
        <f t="shared" si="13"/>
        <v>0</v>
      </c>
      <c r="U54" s="5"/>
      <c r="V54" s="219" t="s">
        <v>50</v>
      </c>
      <c r="W54" s="141">
        <v>1</v>
      </c>
      <c r="X54" s="142">
        <v>1180.55</v>
      </c>
    </row>
    <row r="55" spans="1:24">
      <c r="A55" s="218" t="s">
        <v>51</v>
      </c>
      <c r="B55" s="141">
        <v>4</v>
      </c>
      <c r="C55" s="142">
        <v>4953.26</v>
      </c>
      <c r="D55" s="141">
        <v>0</v>
      </c>
      <c r="E55" s="142">
        <v>0</v>
      </c>
      <c r="F55" s="141">
        <v>2</v>
      </c>
      <c r="G55" s="142">
        <v>1203.4100000000001</v>
      </c>
      <c r="H55" s="141">
        <v>0</v>
      </c>
      <c r="I55" s="142"/>
      <c r="J55" s="142"/>
      <c r="K55" s="141">
        <v>1</v>
      </c>
      <c r="L55" s="142">
        <v>1636</v>
      </c>
      <c r="M55" s="142">
        <v>0</v>
      </c>
      <c r="N55" s="137">
        <f t="shared" si="12"/>
        <v>7792.67</v>
      </c>
      <c r="O55" s="133"/>
      <c r="P55" s="134"/>
      <c r="Q55" s="132"/>
      <c r="R55" s="135"/>
      <c r="S55" s="136"/>
      <c r="T55" s="137">
        <f t="shared" si="13"/>
        <v>0</v>
      </c>
      <c r="U55" s="5"/>
      <c r="V55" s="219" t="s">
        <v>52</v>
      </c>
      <c r="W55" s="141">
        <v>0</v>
      </c>
      <c r="X55" s="142">
        <v>0</v>
      </c>
    </row>
    <row r="56" spans="1:24" ht="15.75" thickBot="1">
      <c r="A56" s="220" t="s">
        <v>53</v>
      </c>
      <c r="B56" s="141">
        <v>2</v>
      </c>
      <c r="C56" s="142">
        <v>2370.64</v>
      </c>
      <c r="D56" s="141">
        <v>0</v>
      </c>
      <c r="E56" s="142">
        <v>0</v>
      </c>
      <c r="F56" s="141">
        <v>1</v>
      </c>
      <c r="G56" s="142">
        <v>675.08</v>
      </c>
      <c r="H56" s="141">
        <v>0</v>
      </c>
      <c r="I56" s="142"/>
      <c r="J56" s="142"/>
      <c r="K56" s="141">
        <v>3</v>
      </c>
      <c r="L56" s="142">
        <v>3794</v>
      </c>
      <c r="M56" s="142">
        <v>0</v>
      </c>
      <c r="N56" s="137">
        <f t="shared" si="12"/>
        <v>6839.7199999999993</v>
      </c>
      <c r="O56" s="133"/>
      <c r="P56" s="153"/>
      <c r="Q56" s="154"/>
      <c r="R56" s="155"/>
      <c r="S56" s="156"/>
      <c r="T56" s="144">
        <f t="shared" si="13"/>
        <v>0</v>
      </c>
      <c r="U56" s="5"/>
      <c r="V56" s="221" t="s">
        <v>54</v>
      </c>
      <c r="W56" s="141">
        <v>0</v>
      </c>
      <c r="X56" s="142">
        <v>0</v>
      </c>
    </row>
    <row r="57" spans="1:24" ht="15.75" thickBot="1">
      <c r="A57" s="222" t="s">
        <v>55</v>
      </c>
      <c r="B57" s="93">
        <f>SUM(B58:B63)</f>
        <v>498</v>
      </c>
      <c r="C57" s="166">
        <f t="shared" ref="C57:N57" si="14">SUM(C58:C63)</f>
        <v>564552.0199999999</v>
      </c>
      <c r="D57" s="93">
        <f t="shared" si="14"/>
        <v>4</v>
      </c>
      <c r="E57" s="93">
        <f t="shared" si="14"/>
        <v>3220.04</v>
      </c>
      <c r="F57" s="93">
        <f t="shared" si="14"/>
        <v>345</v>
      </c>
      <c r="G57" s="93">
        <f t="shared" si="14"/>
        <v>177123.04</v>
      </c>
      <c r="H57" s="93">
        <f t="shared" si="14"/>
        <v>0</v>
      </c>
      <c r="I57" s="93">
        <f t="shared" si="14"/>
        <v>0</v>
      </c>
      <c r="J57" s="93">
        <f t="shared" si="14"/>
        <v>0</v>
      </c>
      <c r="K57" s="93">
        <f t="shared" si="14"/>
        <v>493</v>
      </c>
      <c r="L57" s="93">
        <f t="shared" si="14"/>
        <v>396749.30000000005</v>
      </c>
      <c r="M57" s="93">
        <f t="shared" si="14"/>
        <v>0</v>
      </c>
      <c r="N57" s="223">
        <f t="shared" si="14"/>
        <v>1141644.3999999999</v>
      </c>
      <c r="O57" s="99"/>
      <c r="P57" s="100">
        <f>SUM(P58:P63)</f>
        <v>0</v>
      </c>
      <c r="Q57" s="106">
        <f>SUM(Q58:Q63)</f>
        <v>0</v>
      </c>
      <c r="R57" s="176">
        <f>SUM(R58:R63)</f>
        <v>0</v>
      </c>
      <c r="S57" s="177">
        <f>SUM(S58:S63)</f>
        <v>0</v>
      </c>
      <c r="T57" s="149">
        <f>SUM(T58:T63)</f>
        <v>0</v>
      </c>
      <c r="U57" s="5"/>
      <c r="V57" s="224" t="s">
        <v>87</v>
      </c>
      <c r="W57" s="225">
        <f>SUM(W58:W63)</f>
        <v>25</v>
      </c>
      <c r="X57" s="226">
        <f>SUM(X58:X63)</f>
        <v>19706.990000000002</v>
      </c>
    </row>
    <row r="58" spans="1:24">
      <c r="A58" s="216" t="s">
        <v>57</v>
      </c>
      <c r="B58" s="141">
        <v>69</v>
      </c>
      <c r="C58" s="142">
        <v>82050.38</v>
      </c>
      <c r="D58" s="141">
        <v>0</v>
      </c>
      <c r="E58" s="142">
        <v>0</v>
      </c>
      <c r="F58" s="141">
        <v>44</v>
      </c>
      <c r="G58" s="142">
        <v>21452.42</v>
      </c>
      <c r="H58" s="141">
        <v>0</v>
      </c>
      <c r="I58" s="142"/>
      <c r="J58" s="142"/>
      <c r="K58" s="141">
        <v>69</v>
      </c>
      <c r="L58" s="142">
        <v>56868.92</v>
      </c>
      <c r="M58" s="142">
        <v>0</v>
      </c>
      <c r="N58" s="137">
        <f t="shared" si="12"/>
        <v>160371.72</v>
      </c>
      <c r="O58" s="133"/>
      <c r="P58" s="118"/>
      <c r="Q58" s="116"/>
      <c r="R58" s="119"/>
      <c r="S58" s="120"/>
      <c r="T58" s="121">
        <f t="shared" ref="T58:T63" si="15">SUM(P58:S58)</f>
        <v>0</v>
      </c>
      <c r="U58" s="5"/>
      <c r="V58" s="227" t="s">
        <v>58</v>
      </c>
      <c r="W58" s="141">
        <v>20</v>
      </c>
      <c r="X58" s="142">
        <v>15338.86</v>
      </c>
    </row>
    <row r="59" spans="1:24">
      <c r="A59" s="218" t="s">
        <v>59</v>
      </c>
      <c r="B59" s="141">
        <v>101</v>
      </c>
      <c r="C59" s="142">
        <v>119113.47</v>
      </c>
      <c r="D59" s="141">
        <v>0</v>
      </c>
      <c r="E59" s="142">
        <v>0</v>
      </c>
      <c r="F59" s="141">
        <v>67</v>
      </c>
      <c r="G59" s="142">
        <v>33959.800000000003</v>
      </c>
      <c r="H59" s="141">
        <v>0</v>
      </c>
      <c r="I59" s="142"/>
      <c r="J59" s="142"/>
      <c r="K59" s="141">
        <v>99</v>
      </c>
      <c r="L59" s="142">
        <v>78469.38</v>
      </c>
      <c r="M59" s="142">
        <v>0</v>
      </c>
      <c r="N59" s="137">
        <f t="shared" si="12"/>
        <v>231542.65000000002</v>
      </c>
      <c r="O59" s="228"/>
      <c r="P59" s="134"/>
      <c r="Q59" s="132"/>
      <c r="R59" s="135"/>
      <c r="S59" s="136"/>
      <c r="T59" s="229">
        <f t="shared" si="15"/>
        <v>0</v>
      </c>
      <c r="U59" s="230"/>
      <c r="V59" s="231" t="s">
        <v>60</v>
      </c>
      <c r="W59" s="141">
        <v>3</v>
      </c>
      <c r="X59" s="142">
        <v>2684.58</v>
      </c>
    </row>
    <row r="60" spans="1:24">
      <c r="A60" s="218" t="s">
        <v>61</v>
      </c>
      <c r="B60" s="141">
        <v>259</v>
      </c>
      <c r="C60" s="142">
        <v>287426.98</v>
      </c>
      <c r="D60" s="141">
        <v>4</v>
      </c>
      <c r="E60" s="142">
        <v>3220.04</v>
      </c>
      <c r="F60" s="141">
        <v>186</v>
      </c>
      <c r="G60" s="142">
        <v>99203.07</v>
      </c>
      <c r="H60" s="141">
        <v>0</v>
      </c>
      <c r="I60" s="142"/>
      <c r="J60" s="142"/>
      <c r="K60" s="141">
        <v>257</v>
      </c>
      <c r="L60" s="142">
        <v>204995.72</v>
      </c>
      <c r="M60" s="142">
        <v>0</v>
      </c>
      <c r="N60" s="137">
        <f t="shared" si="12"/>
        <v>594845.80999999994</v>
      </c>
      <c r="O60" s="133"/>
      <c r="P60" s="134"/>
      <c r="Q60" s="132"/>
      <c r="R60" s="135"/>
      <c r="S60" s="136"/>
      <c r="T60" s="137">
        <f t="shared" si="15"/>
        <v>0</v>
      </c>
      <c r="U60" s="5"/>
      <c r="V60" s="232" t="s">
        <v>62</v>
      </c>
      <c r="W60" s="141">
        <v>2</v>
      </c>
      <c r="X60" s="142">
        <v>1683.55</v>
      </c>
    </row>
    <row r="61" spans="1:24">
      <c r="A61" s="218" t="s">
        <v>63</v>
      </c>
      <c r="B61" s="141">
        <v>37</v>
      </c>
      <c r="C61" s="142">
        <v>41520.370000000003</v>
      </c>
      <c r="D61" s="141">
        <v>0</v>
      </c>
      <c r="E61" s="233"/>
      <c r="F61" s="141">
        <v>26</v>
      </c>
      <c r="G61" s="142">
        <v>12700.85</v>
      </c>
      <c r="H61" s="141">
        <v>0</v>
      </c>
      <c r="I61" s="142"/>
      <c r="J61" s="142"/>
      <c r="K61" s="141">
        <v>36</v>
      </c>
      <c r="L61" s="142">
        <v>29388</v>
      </c>
      <c r="M61" s="142">
        <v>0</v>
      </c>
      <c r="N61" s="137">
        <f t="shared" si="12"/>
        <v>83609.22</v>
      </c>
      <c r="O61" s="133"/>
      <c r="P61" s="134"/>
      <c r="Q61" s="132"/>
      <c r="R61" s="135"/>
      <c r="S61" s="136"/>
      <c r="T61" s="137">
        <f t="shared" si="15"/>
        <v>0</v>
      </c>
      <c r="U61" s="5"/>
      <c r="V61" s="232" t="s">
        <v>64</v>
      </c>
      <c r="W61" s="234">
        <v>0</v>
      </c>
      <c r="X61" s="235">
        <v>0</v>
      </c>
    </row>
    <row r="62" spans="1:24">
      <c r="A62" s="218" t="s">
        <v>65</v>
      </c>
      <c r="B62" s="141">
        <v>30</v>
      </c>
      <c r="C62" s="142">
        <v>32438.62</v>
      </c>
      <c r="D62" s="141">
        <v>0</v>
      </c>
      <c r="E62" s="233">
        <v>0</v>
      </c>
      <c r="F62" s="141">
        <v>21</v>
      </c>
      <c r="G62" s="142">
        <v>9321.2999999999993</v>
      </c>
      <c r="H62" s="141">
        <v>0</v>
      </c>
      <c r="I62" s="142"/>
      <c r="J62" s="142"/>
      <c r="K62" s="141">
        <v>30</v>
      </c>
      <c r="L62" s="142">
        <v>25605.64</v>
      </c>
      <c r="M62" s="142">
        <v>0</v>
      </c>
      <c r="N62" s="137">
        <f t="shared" si="12"/>
        <v>67365.56</v>
      </c>
      <c r="O62" s="133"/>
      <c r="P62" s="134"/>
      <c r="Q62" s="132"/>
      <c r="R62" s="135"/>
      <c r="S62" s="136"/>
      <c r="T62" s="137">
        <f t="shared" si="15"/>
        <v>0</v>
      </c>
      <c r="U62" s="5"/>
      <c r="V62" s="232" t="s">
        <v>66</v>
      </c>
      <c r="W62" s="236">
        <v>0</v>
      </c>
      <c r="X62" s="237">
        <v>0</v>
      </c>
    </row>
    <row r="63" spans="1:24" ht="15.75" thickBot="1">
      <c r="A63" s="220" t="s">
        <v>67</v>
      </c>
      <c r="B63" s="141">
        <v>2</v>
      </c>
      <c r="C63" s="142">
        <v>2002.2</v>
      </c>
      <c r="D63" s="141">
        <v>0</v>
      </c>
      <c r="E63" s="233">
        <v>0</v>
      </c>
      <c r="F63" s="141">
        <v>1</v>
      </c>
      <c r="G63" s="142">
        <v>485.6</v>
      </c>
      <c r="H63" s="141">
        <v>0</v>
      </c>
      <c r="I63" s="142"/>
      <c r="J63" s="142"/>
      <c r="K63" s="141">
        <v>2</v>
      </c>
      <c r="L63" s="142">
        <v>1421.64</v>
      </c>
      <c r="M63" s="142">
        <v>0</v>
      </c>
      <c r="N63" s="137">
        <f t="shared" si="12"/>
        <v>3909.4400000000005</v>
      </c>
      <c r="O63" s="133"/>
      <c r="P63" s="153"/>
      <c r="Q63" s="154"/>
      <c r="R63" s="155"/>
      <c r="S63" s="156"/>
      <c r="T63" s="144">
        <f t="shared" si="15"/>
        <v>0</v>
      </c>
      <c r="U63" s="5"/>
      <c r="V63" s="238" t="s">
        <v>68</v>
      </c>
      <c r="W63" s="236">
        <v>0</v>
      </c>
      <c r="X63" s="237">
        <v>0</v>
      </c>
    </row>
    <row r="64" spans="1:24" ht="15.75" thickBot="1">
      <c r="A64" s="222" t="s">
        <v>88</v>
      </c>
      <c r="B64" s="93">
        <f>SUM(B65:B69)</f>
        <v>119</v>
      </c>
      <c r="C64" s="106">
        <f>SUM(C65:C69)</f>
        <v>127491.86000000002</v>
      </c>
      <c r="D64" s="93">
        <f t="shared" ref="D64:M64" si="16">SUM(D65:D69)</f>
        <v>1</v>
      </c>
      <c r="E64" s="106">
        <f t="shared" si="16"/>
        <v>1055.21</v>
      </c>
      <c r="F64" s="105">
        <f t="shared" si="16"/>
        <v>80</v>
      </c>
      <c r="G64" s="106">
        <f t="shared" si="16"/>
        <v>38655.370000000003</v>
      </c>
      <c r="H64" s="146">
        <f t="shared" si="16"/>
        <v>2</v>
      </c>
      <c r="I64" s="147">
        <f t="shared" si="16"/>
        <v>0</v>
      </c>
      <c r="J64" s="175"/>
      <c r="K64" s="105">
        <f t="shared" si="16"/>
        <v>119</v>
      </c>
      <c r="L64" s="147">
        <f t="shared" si="16"/>
        <v>96297.87999999999</v>
      </c>
      <c r="M64" s="147">
        <f t="shared" si="16"/>
        <v>0</v>
      </c>
      <c r="N64" s="149">
        <f>SUM(N65:N69)</f>
        <v>263500.32</v>
      </c>
      <c r="O64" s="99"/>
      <c r="P64" s="100">
        <f>SUM(P65:P69)</f>
        <v>0</v>
      </c>
      <c r="Q64" s="106">
        <f>SUM(Q65:Q69)</f>
        <v>0</v>
      </c>
      <c r="R64" s="176">
        <f>SUM(R65:R69)</f>
        <v>0</v>
      </c>
      <c r="S64" s="177">
        <f>SUM(S65:S69)</f>
        <v>0</v>
      </c>
      <c r="T64" s="149">
        <f>SUM(T65:T69)</f>
        <v>0</v>
      </c>
      <c r="U64" s="5"/>
      <c r="V64" s="239" t="s">
        <v>89</v>
      </c>
      <c r="W64" s="240"/>
      <c r="X64" s="241"/>
    </row>
    <row r="65" spans="1:24" ht="15.75" thickBot="1">
      <c r="A65" s="216" t="s">
        <v>71</v>
      </c>
      <c r="B65" s="141">
        <v>4</v>
      </c>
      <c r="C65" s="142">
        <v>4581.8599999999997</v>
      </c>
      <c r="D65" s="141">
        <v>0</v>
      </c>
      <c r="E65" s="142">
        <v>0</v>
      </c>
      <c r="F65" s="141">
        <v>3</v>
      </c>
      <c r="G65" s="142">
        <v>1550.38</v>
      </c>
      <c r="H65" s="141">
        <v>0</v>
      </c>
      <c r="I65" s="142"/>
      <c r="J65" s="142"/>
      <c r="K65" s="141">
        <v>5</v>
      </c>
      <c r="L65" s="142">
        <v>4072.82</v>
      </c>
      <c r="M65" s="142">
        <v>0</v>
      </c>
      <c r="N65" s="121">
        <f>C65+E65+G65+I65+J65+L65+M65</f>
        <v>10205.06</v>
      </c>
      <c r="O65" s="133"/>
      <c r="P65" s="118"/>
      <c r="Q65" s="116"/>
      <c r="R65" s="119"/>
      <c r="S65" s="120"/>
      <c r="T65" s="121">
        <f>SUM(P65:S65)</f>
        <v>0</v>
      </c>
      <c r="U65" s="5"/>
      <c r="V65" s="242" t="s">
        <v>90</v>
      </c>
      <c r="W65" s="105">
        <f>SUM(W66:W70)</f>
        <v>85</v>
      </c>
      <c r="X65" s="106">
        <f>SUM(X66:X70)</f>
        <v>255671.26</v>
      </c>
    </row>
    <row r="66" spans="1:24">
      <c r="A66" s="218" t="s">
        <v>91</v>
      </c>
      <c r="B66" s="141">
        <v>50</v>
      </c>
      <c r="C66" s="142">
        <v>55218.68</v>
      </c>
      <c r="D66" s="141">
        <v>0</v>
      </c>
      <c r="E66" s="142">
        <v>0</v>
      </c>
      <c r="F66" s="141">
        <v>32</v>
      </c>
      <c r="G66" s="142">
        <v>16452.54</v>
      </c>
      <c r="H66" s="141">
        <v>0</v>
      </c>
      <c r="I66" s="142"/>
      <c r="J66" s="142"/>
      <c r="K66" s="141">
        <v>51</v>
      </c>
      <c r="L66" s="142">
        <v>40457.22</v>
      </c>
      <c r="M66" s="142">
        <v>0</v>
      </c>
      <c r="N66" s="137">
        <f>C66+E66+G66+I66+J66+L66+M66</f>
        <v>112128.44</v>
      </c>
      <c r="O66" s="133"/>
      <c r="P66" s="134"/>
      <c r="Q66" s="132"/>
      <c r="R66" s="135"/>
      <c r="S66" s="136"/>
      <c r="T66" s="137">
        <f>SUM(P66:S66)</f>
        <v>0</v>
      </c>
      <c r="U66" s="5"/>
      <c r="V66" s="138" t="s">
        <v>92</v>
      </c>
      <c r="W66" s="141">
        <v>79</v>
      </c>
      <c r="X66" s="142">
        <v>242482.82</v>
      </c>
    </row>
    <row r="67" spans="1:24">
      <c r="A67" s="218" t="s">
        <v>75</v>
      </c>
      <c r="B67" s="141">
        <v>39</v>
      </c>
      <c r="C67" s="142">
        <v>41017.25</v>
      </c>
      <c r="D67" s="141">
        <v>0</v>
      </c>
      <c r="E67" s="142">
        <v>0</v>
      </c>
      <c r="F67" s="141">
        <v>28</v>
      </c>
      <c r="G67" s="142">
        <v>13166.66</v>
      </c>
      <c r="H67" s="141">
        <v>0</v>
      </c>
      <c r="I67" s="142"/>
      <c r="J67" s="142"/>
      <c r="K67" s="141">
        <v>39</v>
      </c>
      <c r="L67" s="142">
        <v>32808.92</v>
      </c>
      <c r="M67" s="142">
        <v>0</v>
      </c>
      <c r="N67" s="137">
        <f>C67+E67+G67+I67+J67+L67+M67</f>
        <v>86992.83</v>
      </c>
      <c r="O67" s="133"/>
      <c r="P67" s="134"/>
      <c r="Q67" s="132"/>
      <c r="R67" s="135"/>
      <c r="S67" s="136"/>
      <c r="T67" s="137">
        <f>SUM(P67:S67)</f>
        <v>0</v>
      </c>
      <c r="U67" s="5"/>
      <c r="V67" s="138" t="s">
        <v>93</v>
      </c>
      <c r="W67" s="141">
        <v>3</v>
      </c>
      <c r="X67" s="142">
        <v>7405.06</v>
      </c>
    </row>
    <row r="68" spans="1:24">
      <c r="A68" s="218" t="s">
        <v>77</v>
      </c>
      <c r="B68" s="141">
        <v>26</v>
      </c>
      <c r="C68" s="142">
        <v>26674.07</v>
      </c>
      <c r="D68" s="141">
        <v>1</v>
      </c>
      <c r="E68" s="142">
        <v>1055.21</v>
      </c>
      <c r="F68" s="141">
        <v>17</v>
      </c>
      <c r="G68" s="142">
        <v>7485.79</v>
      </c>
      <c r="H68" s="141">
        <v>2</v>
      </c>
      <c r="I68" s="142"/>
      <c r="J68" s="142"/>
      <c r="K68" s="141">
        <v>24</v>
      </c>
      <c r="L68" s="142">
        <v>18958.920000000002</v>
      </c>
      <c r="M68" s="142">
        <v>0</v>
      </c>
      <c r="N68" s="137">
        <f>C68+E68+G68+I68+J68+L68+M68</f>
        <v>54173.990000000005</v>
      </c>
      <c r="O68" s="133"/>
      <c r="P68" s="134"/>
      <c r="Q68" s="132"/>
      <c r="R68" s="135"/>
      <c r="S68" s="136"/>
      <c r="T68" s="137">
        <f>SUM(P68:S68)</f>
        <v>0</v>
      </c>
      <c r="U68" s="5"/>
      <c r="V68" s="138" t="s">
        <v>94</v>
      </c>
      <c r="W68" s="141">
        <v>3</v>
      </c>
      <c r="X68" s="142">
        <v>5783.38</v>
      </c>
    </row>
    <row r="69" spans="1:24" ht="15.75" thickBot="1">
      <c r="A69" s="220" t="s">
        <v>95</v>
      </c>
      <c r="B69" s="169"/>
      <c r="C69" s="170"/>
      <c r="D69" s="169"/>
      <c r="E69" s="170"/>
      <c r="F69" s="126"/>
      <c r="G69" s="128"/>
      <c r="H69" s="169"/>
      <c r="I69" s="171"/>
      <c r="J69" s="172"/>
      <c r="K69" s="173"/>
      <c r="L69" s="174"/>
      <c r="M69" s="156"/>
      <c r="N69" s="144">
        <f>C69+E69+G69+I69+J69+L69+M69</f>
        <v>0</v>
      </c>
      <c r="O69" s="133"/>
      <c r="P69" s="153"/>
      <c r="Q69" s="154"/>
      <c r="R69" s="155"/>
      <c r="S69" s="156"/>
      <c r="T69" s="144">
        <f>SUM(P69:S69)</f>
        <v>0</v>
      </c>
      <c r="U69" s="5"/>
      <c r="V69" s="138" t="s">
        <v>96</v>
      </c>
      <c r="W69" s="141">
        <v>0</v>
      </c>
      <c r="X69" s="142">
        <v>0</v>
      </c>
    </row>
    <row r="70" spans="1:24" ht="25.5" thickBot="1">
      <c r="A70" s="243" t="s">
        <v>97</v>
      </c>
      <c r="B70" s="93">
        <v>0</v>
      </c>
      <c r="C70" s="106">
        <f>SUM(C71:C75)</f>
        <v>0</v>
      </c>
      <c r="D70" s="93">
        <v>0</v>
      </c>
      <c r="E70" s="94">
        <v>0</v>
      </c>
      <c r="F70" s="93">
        <v>0</v>
      </c>
      <c r="G70" s="94">
        <v>0</v>
      </c>
      <c r="H70" s="93">
        <v>0</v>
      </c>
      <c r="I70" s="97">
        <v>0</v>
      </c>
      <c r="J70" s="244"/>
      <c r="K70" s="93">
        <v>0</v>
      </c>
      <c r="L70" s="97">
        <v>0</v>
      </c>
      <c r="M70" s="94"/>
      <c r="N70" s="149">
        <v>0</v>
      </c>
      <c r="O70" s="99"/>
      <c r="P70" s="100">
        <f>SUM(P71:P75)</f>
        <v>0</v>
      </c>
      <c r="Q70" s="106">
        <f>SUM(Q71:Q75)</f>
        <v>0</v>
      </c>
      <c r="R70" s="176">
        <f>SUM(R71:R75)</f>
        <v>0</v>
      </c>
      <c r="S70" s="177">
        <f>SUM(S71:S75)</f>
        <v>0</v>
      </c>
      <c r="T70" s="149">
        <f>SUM(T71:T75)</f>
        <v>0</v>
      </c>
      <c r="U70" s="5"/>
      <c r="V70" s="138" t="s">
        <v>98</v>
      </c>
      <c r="W70" s="141">
        <v>0</v>
      </c>
      <c r="X70" s="142">
        <v>0</v>
      </c>
    </row>
    <row r="71" spans="1:24" ht="26.25" thickBot="1">
      <c r="A71" s="168">
        <v>12</v>
      </c>
      <c r="B71" s="108"/>
      <c r="C71" s="109"/>
      <c r="D71" s="108"/>
      <c r="E71" s="109"/>
      <c r="F71" s="126"/>
      <c r="G71" s="128"/>
      <c r="H71" s="108"/>
      <c r="I71" s="112"/>
      <c r="J71" s="113"/>
      <c r="K71" s="114"/>
      <c r="L71" s="115"/>
      <c r="M71" s="116"/>
      <c r="N71" s="117">
        <f>C71+E71+G71+I71+J71+L71+M71</f>
        <v>0</v>
      </c>
      <c r="O71" s="133"/>
      <c r="P71" s="118"/>
      <c r="Q71" s="116"/>
      <c r="R71" s="119"/>
      <c r="S71" s="120"/>
      <c r="T71" s="121">
        <f>SUM(P71:S71)</f>
        <v>0</v>
      </c>
      <c r="U71" s="5"/>
      <c r="V71" s="245" t="s">
        <v>99</v>
      </c>
      <c r="W71" s="93">
        <f>SUM(W72:W76)</f>
        <v>39</v>
      </c>
      <c r="X71" s="106">
        <f>SUM(X72:X76)</f>
        <v>41604.5</v>
      </c>
    </row>
    <row r="72" spans="1:24">
      <c r="A72" s="168">
        <v>11</v>
      </c>
      <c r="B72" s="126"/>
      <c r="C72" s="127"/>
      <c r="D72" s="126"/>
      <c r="E72" s="127"/>
      <c r="F72" s="126"/>
      <c r="G72" s="128"/>
      <c r="H72" s="126"/>
      <c r="I72" s="129"/>
      <c r="J72" s="130"/>
      <c r="K72" s="131"/>
      <c r="L72" s="128"/>
      <c r="M72" s="132"/>
      <c r="N72" s="117">
        <f>C72+E72+G72+I72+J72+L72+M72</f>
        <v>0</v>
      </c>
      <c r="O72" s="133"/>
      <c r="P72" s="134"/>
      <c r="Q72" s="132"/>
      <c r="R72" s="246"/>
      <c r="S72" s="247"/>
      <c r="T72" s="137">
        <f>SUM(P72:S72)</f>
        <v>0</v>
      </c>
      <c r="U72" s="5"/>
      <c r="V72" s="248">
        <v>14</v>
      </c>
      <c r="W72" s="141">
        <v>18</v>
      </c>
      <c r="X72" s="142">
        <v>22152.240000000002</v>
      </c>
    </row>
    <row r="73" spans="1:24">
      <c r="A73" s="179">
        <v>10</v>
      </c>
      <c r="B73" s="126"/>
      <c r="C73" s="127"/>
      <c r="D73" s="126"/>
      <c r="E73" s="127"/>
      <c r="F73" s="126"/>
      <c r="G73" s="128"/>
      <c r="H73" s="126"/>
      <c r="I73" s="129"/>
      <c r="J73" s="130"/>
      <c r="K73" s="131"/>
      <c r="L73" s="128"/>
      <c r="M73" s="132"/>
      <c r="N73" s="117">
        <f>C73+E73+G73+I73+J73+L73+M73</f>
        <v>0</v>
      </c>
      <c r="O73" s="133"/>
      <c r="P73" s="134"/>
      <c r="Q73" s="132"/>
      <c r="R73" s="135"/>
      <c r="S73" s="136"/>
      <c r="T73" s="137">
        <f>SUM(P73:S73)</f>
        <v>0</v>
      </c>
      <c r="U73" s="5"/>
      <c r="V73" s="248">
        <v>13</v>
      </c>
      <c r="W73" s="141">
        <v>11</v>
      </c>
      <c r="X73" s="142">
        <v>10601.6</v>
      </c>
    </row>
    <row r="74" spans="1:24">
      <c r="A74" s="180">
        <v>9</v>
      </c>
      <c r="B74" s="126"/>
      <c r="C74" s="130"/>
      <c r="D74" s="126"/>
      <c r="E74" s="127"/>
      <c r="F74" s="126"/>
      <c r="G74" s="128"/>
      <c r="H74" s="126"/>
      <c r="I74" s="129"/>
      <c r="J74" s="130"/>
      <c r="K74" s="131"/>
      <c r="L74" s="128"/>
      <c r="M74" s="132"/>
      <c r="N74" s="117">
        <f>C74+E74+G74+I74+J74+L74+M74</f>
        <v>0</v>
      </c>
      <c r="O74" s="133"/>
      <c r="P74" s="134"/>
      <c r="Q74" s="132"/>
      <c r="R74" s="249"/>
      <c r="S74" s="250"/>
      <c r="T74" s="137">
        <f>SUM(P74:S74)</f>
        <v>0</v>
      </c>
      <c r="U74" s="5"/>
      <c r="V74" s="248">
        <v>12</v>
      </c>
      <c r="W74" s="141">
        <v>7</v>
      </c>
      <c r="X74" s="142">
        <v>6181.93</v>
      </c>
    </row>
    <row r="75" spans="1:24" ht="15.75" thickBot="1">
      <c r="A75" s="180">
        <v>8</v>
      </c>
      <c r="B75" s="169"/>
      <c r="C75" s="170"/>
      <c r="D75" s="169"/>
      <c r="E75" s="170"/>
      <c r="F75" s="126"/>
      <c r="G75" s="128"/>
      <c r="H75" s="169"/>
      <c r="I75" s="171"/>
      <c r="J75" s="172"/>
      <c r="K75" s="173"/>
      <c r="L75" s="174"/>
      <c r="M75" s="154"/>
      <c r="N75" s="117">
        <f>C75+E75+G75+I75+J75+L75+M75</f>
        <v>0</v>
      </c>
      <c r="O75" s="133"/>
      <c r="P75" s="153"/>
      <c r="Q75" s="154"/>
      <c r="R75" s="155"/>
      <c r="S75" s="156"/>
      <c r="T75" s="144">
        <f>SUM(P75:S75)</f>
        <v>0</v>
      </c>
      <c r="U75" s="5"/>
      <c r="V75" s="248">
        <v>11</v>
      </c>
      <c r="W75" s="141">
        <v>1</v>
      </c>
      <c r="X75" s="142">
        <v>914.42</v>
      </c>
    </row>
    <row r="76" spans="1:24" ht="15.75" thickBot="1">
      <c r="A76" s="251" t="s">
        <v>90</v>
      </c>
      <c r="B76" s="93">
        <f t="shared" ref="B76:I76" si="17">SUM(B77:B82)</f>
        <v>203</v>
      </c>
      <c r="C76" s="106">
        <f t="shared" si="17"/>
        <v>1084407.98</v>
      </c>
      <c r="D76" s="146">
        <f t="shared" si="17"/>
        <v>0</v>
      </c>
      <c r="E76" s="106">
        <f t="shared" si="17"/>
        <v>0</v>
      </c>
      <c r="F76" s="146">
        <f t="shared" si="17"/>
        <v>212</v>
      </c>
      <c r="G76" s="106">
        <f t="shared" si="17"/>
        <v>121018.69</v>
      </c>
      <c r="H76" s="146">
        <f t="shared" si="17"/>
        <v>0</v>
      </c>
      <c r="I76" s="147">
        <f t="shared" si="17"/>
        <v>0</v>
      </c>
      <c r="J76" s="175"/>
      <c r="K76" s="146">
        <f>SUM(K77:K82)</f>
        <v>0</v>
      </c>
      <c r="L76" s="147">
        <f>SUM(L77:L82)</f>
        <v>0</v>
      </c>
      <c r="M76" s="147">
        <f>SUM(M77:M82)</f>
        <v>0</v>
      </c>
      <c r="N76" s="149">
        <f>SUM(N77:N82)</f>
        <v>1205426.67</v>
      </c>
      <c r="O76" s="99"/>
      <c r="P76" s="100">
        <f>SUM(P77:P82)</f>
        <v>0</v>
      </c>
      <c r="Q76" s="106">
        <f>SUM(Q77:Q82)</f>
        <v>0</v>
      </c>
      <c r="R76" s="176">
        <f>SUM(R77:R82)</f>
        <v>0</v>
      </c>
      <c r="S76" s="177">
        <f>SUM(S77:S82)</f>
        <v>0</v>
      </c>
      <c r="T76" s="149">
        <f>SUM(T77:T82)</f>
        <v>0</v>
      </c>
      <c r="U76" s="5"/>
      <c r="V76" s="248">
        <v>10</v>
      </c>
      <c r="W76" s="141">
        <v>2</v>
      </c>
      <c r="X76" s="142">
        <v>1754.31</v>
      </c>
    </row>
    <row r="77" spans="1:24" ht="26.25" thickBot="1">
      <c r="A77" s="168" t="s">
        <v>92</v>
      </c>
      <c r="B77" s="141">
        <v>22</v>
      </c>
      <c r="C77" s="142">
        <v>130032.57</v>
      </c>
      <c r="D77" s="141">
        <v>0</v>
      </c>
      <c r="E77" s="142">
        <v>0</v>
      </c>
      <c r="F77" s="141">
        <v>4</v>
      </c>
      <c r="G77" s="142">
        <v>1514.7</v>
      </c>
      <c r="H77" s="141">
        <v>0</v>
      </c>
      <c r="I77" s="142">
        <v>0</v>
      </c>
      <c r="J77" s="142">
        <v>0</v>
      </c>
      <c r="K77" s="141">
        <v>0</v>
      </c>
      <c r="L77" s="142">
        <v>0</v>
      </c>
      <c r="M77" s="142">
        <v>0</v>
      </c>
      <c r="N77" s="137">
        <f t="shared" ref="N77:N82" si="18">C77+E77+G77+I77+J77+L77+M77</f>
        <v>131547.27000000002</v>
      </c>
      <c r="O77" s="133"/>
      <c r="P77" s="118"/>
      <c r="Q77" s="116"/>
      <c r="R77" s="119"/>
      <c r="S77" s="120"/>
      <c r="T77" s="121">
        <f t="shared" ref="T77:T82" si="19">SUM(P77:S77)</f>
        <v>0</v>
      </c>
      <c r="U77" s="5"/>
      <c r="V77" s="252" t="s">
        <v>100</v>
      </c>
      <c r="W77" s="93">
        <f>SUM(W78:W82)</f>
        <v>10</v>
      </c>
      <c r="X77" s="106">
        <f>SUM(X78:X82)</f>
        <v>10274.86</v>
      </c>
    </row>
    <row r="78" spans="1:24">
      <c r="A78" s="125" t="s">
        <v>93</v>
      </c>
      <c r="B78" s="141">
        <v>34</v>
      </c>
      <c r="C78" s="142">
        <v>202960.63</v>
      </c>
      <c r="D78" s="141">
        <v>0</v>
      </c>
      <c r="E78" s="142">
        <v>0</v>
      </c>
      <c r="F78" s="141">
        <v>11</v>
      </c>
      <c r="G78" s="142">
        <v>6839.1</v>
      </c>
      <c r="H78" s="141">
        <v>0</v>
      </c>
      <c r="I78" s="142">
        <v>0</v>
      </c>
      <c r="J78" s="142">
        <v>0</v>
      </c>
      <c r="K78" s="141">
        <v>0</v>
      </c>
      <c r="L78" s="142">
        <v>0</v>
      </c>
      <c r="M78" s="142">
        <v>0</v>
      </c>
      <c r="N78" s="137">
        <f t="shared" si="18"/>
        <v>209799.73</v>
      </c>
      <c r="O78" s="133"/>
      <c r="P78" s="134"/>
      <c r="Q78" s="132"/>
      <c r="R78" s="135"/>
      <c r="S78" s="136"/>
      <c r="T78" s="137">
        <f t="shared" si="19"/>
        <v>0</v>
      </c>
      <c r="U78" s="5"/>
      <c r="V78" s="138" t="s">
        <v>101</v>
      </c>
      <c r="W78" s="141">
        <v>3</v>
      </c>
      <c r="X78" s="142">
        <v>3308.19</v>
      </c>
    </row>
    <row r="79" spans="1:24">
      <c r="A79" s="125" t="s">
        <v>94</v>
      </c>
      <c r="B79" s="141">
        <v>22</v>
      </c>
      <c r="C79" s="142">
        <v>130810.28</v>
      </c>
      <c r="D79" s="141">
        <v>0</v>
      </c>
      <c r="E79" s="142">
        <v>0</v>
      </c>
      <c r="F79" s="141">
        <v>5</v>
      </c>
      <c r="G79" s="142">
        <v>2272.0500000000002</v>
      </c>
      <c r="H79" s="141">
        <v>0</v>
      </c>
      <c r="I79" s="142">
        <v>0</v>
      </c>
      <c r="J79" s="142">
        <v>0</v>
      </c>
      <c r="K79" s="141">
        <v>0</v>
      </c>
      <c r="L79" s="142">
        <v>0</v>
      </c>
      <c r="M79" s="142">
        <v>0</v>
      </c>
      <c r="N79" s="137">
        <f t="shared" si="18"/>
        <v>133082.32999999999</v>
      </c>
      <c r="O79" s="133"/>
      <c r="P79" s="134"/>
      <c r="Q79" s="132"/>
      <c r="R79" s="135"/>
      <c r="S79" s="136"/>
      <c r="T79" s="137">
        <f t="shared" si="19"/>
        <v>0</v>
      </c>
      <c r="U79" s="5"/>
      <c r="V79" s="138" t="s">
        <v>102</v>
      </c>
      <c r="W79" s="141">
        <v>4</v>
      </c>
      <c r="X79" s="142">
        <v>4188.47</v>
      </c>
    </row>
    <row r="80" spans="1:24">
      <c r="A80" s="125" t="s">
        <v>96</v>
      </c>
      <c r="B80" s="141">
        <v>8</v>
      </c>
      <c r="C80" s="142">
        <v>37642.78</v>
      </c>
      <c r="D80" s="141">
        <v>0</v>
      </c>
      <c r="E80" s="142">
        <v>0</v>
      </c>
      <c r="F80" s="141">
        <v>5</v>
      </c>
      <c r="G80" s="142">
        <v>2998.71</v>
      </c>
      <c r="H80" s="141">
        <v>0</v>
      </c>
      <c r="I80" s="142">
        <v>0</v>
      </c>
      <c r="J80" s="142">
        <v>0</v>
      </c>
      <c r="K80" s="141">
        <v>0</v>
      </c>
      <c r="L80" s="142">
        <v>0</v>
      </c>
      <c r="M80" s="142">
        <v>0</v>
      </c>
      <c r="N80" s="137">
        <f t="shared" si="18"/>
        <v>40641.49</v>
      </c>
      <c r="O80" s="133"/>
      <c r="P80" s="134"/>
      <c r="Q80" s="132"/>
      <c r="R80" s="135"/>
      <c r="S80" s="136"/>
      <c r="T80" s="137">
        <f t="shared" si="19"/>
        <v>0</v>
      </c>
      <c r="U80" s="5"/>
      <c r="V80" s="138" t="s">
        <v>103</v>
      </c>
      <c r="W80" s="141">
        <v>3</v>
      </c>
      <c r="X80" s="142">
        <v>2778.2</v>
      </c>
    </row>
    <row r="81" spans="1:24">
      <c r="A81" s="143" t="s">
        <v>98</v>
      </c>
      <c r="B81" s="141">
        <v>117</v>
      </c>
      <c r="C81" s="142">
        <v>582961.72</v>
      </c>
      <c r="D81" s="141">
        <v>0</v>
      </c>
      <c r="E81" s="142">
        <v>0</v>
      </c>
      <c r="F81" s="141">
        <v>53</v>
      </c>
      <c r="G81" s="142">
        <v>26441.93</v>
      </c>
      <c r="H81" s="141">
        <v>0</v>
      </c>
      <c r="I81" s="142">
        <v>0</v>
      </c>
      <c r="J81" s="142">
        <v>0</v>
      </c>
      <c r="K81" s="141">
        <v>0</v>
      </c>
      <c r="L81" s="142">
        <v>0</v>
      </c>
      <c r="M81" s="142">
        <v>0</v>
      </c>
      <c r="N81" s="137">
        <f t="shared" si="18"/>
        <v>609403.65</v>
      </c>
      <c r="O81" s="133"/>
      <c r="P81" s="134"/>
      <c r="Q81" s="132"/>
      <c r="R81" s="135"/>
      <c r="S81" s="136"/>
      <c r="T81" s="137">
        <f t="shared" si="19"/>
        <v>0</v>
      </c>
      <c r="U81" s="5"/>
      <c r="V81" s="138" t="s">
        <v>104</v>
      </c>
      <c r="W81" s="141">
        <v>0</v>
      </c>
      <c r="X81" s="142">
        <v>0</v>
      </c>
    </row>
    <row r="82" spans="1:24" ht="15.75" thickBot="1">
      <c r="A82" s="253" t="s">
        <v>105</v>
      </c>
      <c r="B82" s="141"/>
      <c r="C82" s="142"/>
      <c r="D82" s="141">
        <v>0</v>
      </c>
      <c r="E82" s="142">
        <v>0</v>
      </c>
      <c r="F82" s="141">
        <v>134</v>
      </c>
      <c r="G82" s="142">
        <v>80952.2</v>
      </c>
      <c r="H82" s="141">
        <v>0</v>
      </c>
      <c r="I82" s="142">
        <v>0</v>
      </c>
      <c r="J82" s="142">
        <v>0</v>
      </c>
      <c r="K82" s="141">
        <v>0</v>
      </c>
      <c r="L82" s="142">
        <v>0</v>
      </c>
      <c r="M82" s="142">
        <v>0</v>
      </c>
      <c r="N82" s="137">
        <f t="shared" si="18"/>
        <v>80952.2</v>
      </c>
      <c r="O82" s="133"/>
      <c r="P82" s="254"/>
      <c r="Q82" s="255"/>
      <c r="R82" s="256"/>
      <c r="S82" s="257"/>
      <c r="T82" s="258">
        <f t="shared" si="19"/>
        <v>0</v>
      </c>
      <c r="U82" s="259"/>
      <c r="V82" s="138" t="s">
        <v>106</v>
      </c>
      <c r="W82" s="141">
        <v>0</v>
      </c>
      <c r="X82" s="142">
        <v>0</v>
      </c>
    </row>
    <row r="83" spans="1:24" ht="26.25" thickBot="1">
      <c r="A83" s="260" t="s">
        <v>99</v>
      </c>
      <c r="B83" s="146">
        <f t="shared" ref="B83:N83" si="20">SUM(B84:B88)</f>
        <v>165</v>
      </c>
      <c r="C83" s="106">
        <f t="shared" si="20"/>
        <v>431545.81</v>
      </c>
      <c r="D83" s="146">
        <f t="shared" si="20"/>
        <v>0</v>
      </c>
      <c r="E83" s="106">
        <f t="shared" si="20"/>
        <v>0</v>
      </c>
      <c r="F83" s="146">
        <f t="shared" si="20"/>
        <v>125</v>
      </c>
      <c r="G83" s="106">
        <f t="shared" si="20"/>
        <v>170400.98</v>
      </c>
      <c r="H83" s="146">
        <f t="shared" si="20"/>
        <v>0</v>
      </c>
      <c r="I83" s="147">
        <f t="shared" si="20"/>
        <v>0</v>
      </c>
      <c r="J83" s="175"/>
      <c r="K83" s="146">
        <f t="shared" si="20"/>
        <v>0</v>
      </c>
      <c r="L83" s="147">
        <f>SUM(L84:L88)</f>
        <v>0</v>
      </c>
      <c r="M83" s="147">
        <f>SUM(M84:M88)</f>
        <v>0</v>
      </c>
      <c r="N83" s="149">
        <f t="shared" si="20"/>
        <v>601946.79</v>
      </c>
      <c r="O83" s="133"/>
      <c r="P83" s="100">
        <f>SUM(P84:P88)</f>
        <v>0</v>
      </c>
      <c r="Q83" s="106">
        <f>SUM(Q84:Q88)</f>
        <v>0</v>
      </c>
      <c r="R83" s="176">
        <f>SUM(R84:R88)</f>
        <v>0</v>
      </c>
      <c r="S83" s="177">
        <f>SUM(S84:S88)</f>
        <v>0</v>
      </c>
      <c r="T83" s="149">
        <f>SUM(T84:T88)</f>
        <v>0</v>
      </c>
      <c r="U83" s="5"/>
      <c r="V83" s="104" t="s">
        <v>107</v>
      </c>
      <c r="W83" s="93">
        <f>SUM(W84:W88)</f>
        <v>5</v>
      </c>
      <c r="X83" s="106">
        <f>SUM(X84:X88)</f>
        <v>4052.48</v>
      </c>
    </row>
    <row r="84" spans="1:24">
      <c r="A84" s="261">
        <v>14</v>
      </c>
      <c r="B84" s="141">
        <v>19</v>
      </c>
      <c r="C84" s="142">
        <v>55254.85</v>
      </c>
      <c r="D84" s="141">
        <v>0</v>
      </c>
      <c r="E84" s="142">
        <v>0</v>
      </c>
      <c r="F84" s="141">
        <v>13</v>
      </c>
      <c r="G84" s="142">
        <v>17325.150000000001</v>
      </c>
      <c r="H84" s="141">
        <v>0</v>
      </c>
      <c r="I84" s="142">
        <v>0</v>
      </c>
      <c r="J84" s="142">
        <v>0</v>
      </c>
      <c r="K84" s="141">
        <v>0</v>
      </c>
      <c r="L84" s="142">
        <v>0</v>
      </c>
      <c r="M84" s="142">
        <v>0</v>
      </c>
      <c r="N84" s="137">
        <f>C84+E84+G84+I84+J84+L84+M84</f>
        <v>72580</v>
      </c>
      <c r="O84" s="133"/>
      <c r="P84" s="118"/>
      <c r="Q84" s="116"/>
      <c r="R84" s="119"/>
      <c r="S84" s="120"/>
      <c r="T84" s="121">
        <f>SUM(P84:S84)</f>
        <v>0</v>
      </c>
      <c r="U84" s="5"/>
      <c r="V84" s="138" t="s">
        <v>101</v>
      </c>
      <c r="W84" s="141">
        <v>5</v>
      </c>
      <c r="X84" s="142">
        <v>4052.48</v>
      </c>
    </row>
    <row r="85" spans="1:24">
      <c r="A85" s="262">
        <v>13</v>
      </c>
      <c r="B85" s="141">
        <v>11</v>
      </c>
      <c r="C85" s="142">
        <v>35121.089999999997</v>
      </c>
      <c r="D85" s="141">
        <v>0</v>
      </c>
      <c r="E85" s="142">
        <v>0</v>
      </c>
      <c r="F85" s="141">
        <v>2</v>
      </c>
      <c r="G85" s="142">
        <v>2700.88</v>
      </c>
      <c r="H85" s="141">
        <v>0</v>
      </c>
      <c r="I85" s="142">
        <v>0</v>
      </c>
      <c r="J85" s="142">
        <v>0</v>
      </c>
      <c r="K85" s="141">
        <v>0</v>
      </c>
      <c r="L85" s="142">
        <v>0</v>
      </c>
      <c r="M85" s="142">
        <v>0</v>
      </c>
      <c r="N85" s="137">
        <f>C85+E85+G85+I85+J85+L85+M85</f>
        <v>37821.969999999994</v>
      </c>
      <c r="O85" s="133"/>
      <c r="P85" s="134"/>
      <c r="Q85" s="132"/>
      <c r="R85" s="135"/>
      <c r="S85" s="136"/>
      <c r="T85" s="137">
        <f>SUM(P85:S85)</f>
        <v>0</v>
      </c>
      <c r="U85" s="5"/>
      <c r="V85" s="138" t="s">
        <v>102</v>
      </c>
      <c r="W85" s="263"/>
      <c r="X85" s="140"/>
    </row>
    <row r="86" spans="1:24">
      <c r="A86" s="262">
        <v>12</v>
      </c>
      <c r="B86" s="141">
        <v>15</v>
      </c>
      <c r="C86" s="142">
        <v>43781.62</v>
      </c>
      <c r="D86" s="141">
        <v>0</v>
      </c>
      <c r="E86" s="142">
        <v>0</v>
      </c>
      <c r="F86" s="141">
        <v>12</v>
      </c>
      <c r="G86" s="142">
        <v>17522.78</v>
      </c>
      <c r="H86" s="141">
        <v>0</v>
      </c>
      <c r="I86" s="142">
        <v>0</v>
      </c>
      <c r="J86" s="142">
        <v>0</v>
      </c>
      <c r="K86" s="141">
        <v>0</v>
      </c>
      <c r="L86" s="142">
        <v>0</v>
      </c>
      <c r="M86" s="142">
        <v>0</v>
      </c>
      <c r="N86" s="137">
        <f>C86+E86+G86+I86+J86+L86+M86</f>
        <v>61304.4</v>
      </c>
      <c r="O86" s="133"/>
      <c r="P86" s="134"/>
      <c r="Q86" s="132"/>
      <c r="R86" s="135"/>
      <c r="S86" s="136"/>
      <c r="T86" s="137">
        <f>SUM(P86:S86)</f>
        <v>0</v>
      </c>
      <c r="U86" s="5"/>
      <c r="V86" s="138" t="s">
        <v>103</v>
      </c>
      <c r="W86" s="263"/>
      <c r="X86" s="140"/>
    </row>
    <row r="87" spans="1:24">
      <c r="A87" s="262">
        <v>11</v>
      </c>
      <c r="B87" s="141">
        <v>18</v>
      </c>
      <c r="C87" s="142">
        <v>52441.34</v>
      </c>
      <c r="D87" s="141">
        <v>0</v>
      </c>
      <c r="E87" s="142">
        <v>0</v>
      </c>
      <c r="F87" s="141">
        <v>12</v>
      </c>
      <c r="G87" s="142">
        <v>18181.54</v>
      </c>
      <c r="H87" s="141">
        <v>0</v>
      </c>
      <c r="I87" s="142">
        <v>0</v>
      </c>
      <c r="J87" s="142">
        <v>0</v>
      </c>
      <c r="K87" s="141">
        <v>0</v>
      </c>
      <c r="L87" s="142">
        <v>0</v>
      </c>
      <c r="M87" s="142">
        <v>0</v>
      </c>
      <c r="N87" s="137">
        <f>C87+E87+G87+I87+J87+L87+M87</f>
        <v>70622.880000000005</v>
      </c>
      <c r="O87" s="133"/>
      <c r="P87" s="134"/>
      <c r="Q87" s="132"/>
      <c r="R87" s="135"/>
      <c r="S87" s="136"/>
      <c r="T87" s="137">
        <f>SUM(P87:S87)</f>
        <v>0</v>
      </c>
      <c r="U87" s="5"/>
      <c r="V87" s="138" t="s">
        <v>104</v>
      </c>
      <c r="W87" s="263"/>
      <c r="X87" s="140"/>
    </row>
    <row r="88" spans="1:24" ht="15.75" thickBot="1">
      <c r="A88" s="264">
        <v>10</v>
      </c>
      <c r="B88" s="141">
        <v>102</v>
      </c>
      <c r="C88" s="142">
        <v>244946.91</v>
      </c>
      <c r="D88" s="141">
        <v>0</v>
      </c>
      <c r="E88" s="142">
        <v>0</v>
      </c>
      <c r="F88" s="141">
        <v>86</v>
      </c>
      <c r="G88" s="142">
        <v>114670.63</v>
      </c>
      <c r="H88" s="141">
        <v>0</v>
      </c>
      <c r="I88" s="142">
        <v>0</v>
      </c>
      <c r="J88" s="142">
        <v>0</v>
      </c>
      <c r="K88" s="141">
        <v>0</v>
      </c>
      <c r="L88" s="142">
        <v>0</v>
      </c>
      <c r="M88" s="142">
        <v>0</v>
      </c>
      <c r="N88" s="144">
        <f>C88+E88+G88+I88+J88+L88+M88</f>
        <v>359617.54000000004</v>
      </c>
      <c r="O88" s="133"/>
      <c r="P88" s="153"/>
      <c r="Q88" s="154"/>
      <c r="R88" s="155"/>
      <c r="S88" s="156"/>
      <c r="T88" s="144">
        <f>SUM(P88:S88)</f>
        <v>0</v>
      </c>
      <c r="U88" s="5"/>
      <c r="V88" s="138" t="s">
        <v>106</v>
      </c>
      <c r="W88" s="263"/>
      <c r="X88" s="140"/>
    </row>
    <row r="89" spans="1:24" ht="26.25" thickBot="1">
      <c r="A89" s="260" t="s">
        <v>100</v>
      </c>
      <c r="B89" s="146">
        <f t="shared" ref="B89:N89" si="21">SUM(B90:B94)</f>
        <v>32</v>
      </c>
      <c r="C89" s="106">
        <f t="shared" si="21"/>
        <v>84969.42</v>
      </c>
      <c r="D89" s="146">
        <f t="shared" si="21"/>
        <v>0</v>
      </c>
      <c r="E89" s="106">
        <f t="shared" si="21"/>
        <v>0</v>
      </c>
      <c r="F89" s="146">
        <f t="shared" si="21"/>
        <v>29</v>
      </c>
      <c r="G89" s="106">
        <f t="shared" si="21"/>
        <v>41229.270000000004</v>
      </c>
      <c r="H89" s="146">
        <f t="shared" si="21"/>
        <v>0</v>
      </c>
      <c r="I89" s="147">
        <f t="shared" si="21"/>
        <v>0</v>
      </c>
      <c r="J89" s="175"/>
      <c r="K89" s="146">
        <f t="shared" si="21"/>
        <v>0</v>
      </c>
      <c r="L89" s="147">
        <f>SUM(L90:L94)</f>
        <v>0</v>
      </c>
      <c r="M89" s="147">
        <f>SUM(M90:M94)</f>
        <v>0</v>
      </c>
      <c r="N89" s="149">
        <f t="shared" si="21"/>
        <v>126198.69</v>
      </c>
      <c r="O89" s="99"/>
      <c r="P89" s="100">
        <f>SUM(P90:P94)</f>
        <v>0</v>
      </c>
      <c r="Q89" s="106">
        <f>SUM(Q90:Q94)</f>
        <v>0</v>
      </c>
      <c r="R89" s="176">
        <f>SUM(R90:R94)</f>
        <v>0</v>
      </c>
      <c r="S89" s="177">
        <f>SUM(S90:S94)</f>
        <v>0</v>
      </c>
      <c r="T89" s="149">
        <f>SUM(T90:T94)</f>
        <v>0</v>
      </c>
      <c r="U89" s="5"/>
      <c r="V89" s="157" t="s">
        <v>108</v>
      </c>
      <c r="W89" s="265">
        <f>SUM(W90:W94)</f>
        <v>3</v>
      </c>
      <c r="X89" s="266">
        <f>SUM(X90:X94)</f>
        <v>2744.42</v>
      </c>
    </row>
    <row r="90" spans="1:24">
      <c r="A90" s="168" t="s">
        <v>101</v>
      </c>
      <c r="B90" s="141">
        <v>4</v>
      </c>
      <c r="C90" s="142">
        <v>11196</v>
      </c>
      <c r="D90" s="141">
        <v>0</v>
      </c>
      <c r="E90" s="142">
        <v>0</v>
      </c>
      <c r="F90" s="141">
        <v>3</v>
      </c>
      <c r="G90" s="142">
        <v>3886.63</v>
      </c>
      <c r="H90" s="141">
        <v>0</v>
      </c>
      <c r="I90" s="142">
        <v>0</v>
      </c>
      <c r="J90" s="142">
        <v>0</v>
      </c>
      <c r="K90" s="141">
        <v>0</v>
      </c>
      <c r="L90" s="142">
        <v>0</v>
      </c>
      <c r="M90" s="142">
        <v>0</v>
      </c>
      <c r="N90" s="117">
        <f>C90+E90+G90+I90+J90+L90+M90</f>
        <v>15082.630000000001</v>
      </c>
      <c r="O90" s="133"/>
      <c r="P90" s="118"/>
      <c r="Q90" s="116"/>
      <c r="R90" s="119"/>
      <c r="S90" s="120"/>
      <c r="T90" s="121">
        <f>SUM(P90:S90)</f>
        <v>0</v>
      </c>
      <c r="U90" s="5"/>
      <c r="V90" s="178" t="s">
        <v>109</v>
      </c>
      <c r="W90" s="267">
        <v>0</v>
      </c>
      <c r="X90" s="142">
        <v>0</v>
      </c>
    </row>
    <row r="91" spans="1:24">
      <c r="A91" s="125" t="s">
        <v>102</v>
      </c>
      <c r="B91" s="141">
        <v>3</v>
      </c>
      <c r="C91" s="142">
        <v>8275.7099999999991</v>
      </c>
      <c r="D91" s="141">
        <v>0</v>
      </c>
      <c r="E91" s="142">
        <v>0</v>
      </c>
      <c r="F91" s="141">
        <v>3</v>
      </c>
      <c r="G91" s="142">
        <v>4512.45</v>
      </c>
      <c r="H91" s="141">
        <v>0</v>
      </c>
      <c r="I91" s="142">
        <v>0</v>
      </c>
      <c r="J91" s="142">
        <v>0</v>
      </c>
      <c r="K91" s="141">
        <v>0</v>
      </c>
      <c r="L91" s="142">
        <v>0</v>
      </c>
      <c r="M91" s="142">
        <v>0</v>
      </c>
      <c r="N91" s="117">
        <f>C91+E91+G91+I91+J91+L91+M91</f>
        <v>12788.16</v>
      </c>
      <c r="O91" s="133"/>
      <c r="P91" s="134"/>
      <c r="Q91" s="132"/>
      <c r="R91" s="135"/>
      <c r="S91" s="136"/>
      <c r="T91" s="137">
        <f>SUM(P91:S91)</f>
        <v>0</v>
      </c>
      <c r="U91" s="5"/>
      <c r="V91" s="138" t="s">
        <v>110</v>
      </c>
      <c r="W91" s="141">
        <v>1</v>
      </c>
      <c r="X91" s="142">
        <v>943.54</v>
      </c>
    </row>
    <row r="92" spans="1:24">
      <c r="A92" s="125" t="s">
        <v>103</v>
      </c>
      <c r="B92" s="141">
        <v>4</v>
      </c>
      <c r="C92" s="142">
        <v>11196</v>
      </c>
      <c r="D92" s="141">
        <v>0</v>
      </c>
      <c r="E92" s="142">
        <v>0</v>
      </c>
      <c r="F92" s="141">
        <v>4</v>
      </c>
      <c r="G92" s="142">
        <v>5797.01</v>
      </c>
      <c r="H92" s="141">
        <v>0</v>
      </c>
      <c r="I92" s="142">
        <v>0</v>
      </c>
      <c r="J92" s="142">
        <v>0</v>
      </c>
      <c r="K92" s="141">
        <v>0</v>
      </c>
      <c r="L92" s="142">
        <v>0</v>
      </c>
      <c r="M92" s="142">
        <v>0</v>
      </c>
      <c r="N92" s="117">
        <f>C92+E92+G92+I92+J92+L92+M92</f>
        <v>16993.010000000002</v>
      </c>
      <c r="O92" s="133"/>
      <c r="P92" s="134"/>
      <c r="Q92" s="132"/>
      <c r="R92" s="135"/>
      <c r="S92" s="136"/>
      <c r="T92" s="137">
        <f>SUM(P92:S92)</f>
        <v>0</v>
      </c>
      <c r="U92" s="5"/>
      <c r="V92" s="138" t="s">
        <v>111</v>
      </c>
      <c r="W92" s="141">
        <v>1</v>
      </c>
      <c r="X92" s="142">
        <v>883.34</v>
      </c>
    </row>
    <row r="93" spans="1:24">
      <c r="A93" s="125" t="s">
        <v>104</v>
      </c>
      <c r="B93" s="141">
        <v>8</v>
      </c>
      <c r="C93" s="142">
        <v>23178.71</v>
      </c>
      <c r="D93" s="141">
        <v>0</v>
      </c>
      <c r="E93" s="142">
        <v>0</v>
      </c>
      <c r="F93" s="141">
        <v>6</v>
      </c>
      <c r="G93" s="142">
        <v>9255.4500000000007</v>
      </c>
      <c r="H93" s="141">
        <v>0</v>
      </c>
      <c r="I93" s="142">
        <v>0</v>
      </c>
      <c r="J93" s="142">
        <v>0</v>
      </c>
      <c r="K93" s="141">
        <v>0</v>
      </c>
      <c r="L93" s="142">
        <v>0</v>
      </c>
      <c r="M93" s="142">
        <v>0</v>
      </c>
      <c r="N93" s="117">
        <f>C93+E93+G93+I93+J93+L93+M93</f>
        <v>32434.16</v>
      </c>
      <c r="O93" s="133"/>
      <c r="P93" s="134"/>
      <c r="Q93" s="132"/>
      <c r="R93" s="135"/>
      <c r="S93" s="136"/>
      <c r="T93" s="137">
        <f>SUM(P93:S93)</f>
        <v>0</v>
      </c>
      <c r="U93" s="5"/>
      <c r="V93" s="138" t="s">
        <v>101</v>
      </c>
      <c r="W93" s="141">
        <v>1</v>
      </c>
      <c r="X93" s="142">
        <v>917.54</v>
      </c>
    </row>
    <row r="94" spans="1:24" ht="15.75" thickBot="1">
      <c r="A94" s="143" t="s">
        <v>106</v>
      </c>
      <c r="B94" s="141">
        <v>13</v>
      </c>
      <c r="C94" s="142">
        <v>31123</v>
      </c>
      <c r="D94" s="141">
        <v>0</v>
      </c>
      <c r="E94" s="142">
        <v>0</v>
      </c>
      <c r="F94" s="141">
        <v>13</v>
      </c>
      <c r="G94" s="142">
        <v>17777.73</v>
      </c>
      <c r="H94" s="141">
        <v>0</v>
      </c>
      <c r="I94" s="142">
        <v>0</v>
      </c>
      <c r="J94" s="142">
        <v>0</v>
      </c>
      <c r="K94" s="141">
        <v>0</v>
      </c>
      <c r="L94" s="142">
        <v>0</v>
      </c>
      <c r="M94" s="142">
        <v>0</v>
      </c>
      <c r="N94" s="117">
        <f>C94+E94+G94+I94+J94+L94+M94</f>
        <v>48900.729999999996</v>
      </c>
      <c r="O94" s="133"/>
      <c r="P94" s="153"/>
      <c r="Q94" s="154"/>
      <c r="R94" s="155"/>
      <c r="S94" s="156"/>
      <c r="T94" s="144">
        <f>SUM(P94:S94)</f>
        <v>0</v>
      </c>
      <c r="U94" s="5"/>
      <c r="V94" s="268" t="s">
        <v>102</v>
      </c>
      <c r="W94" s="141">
        <v>0</v>
      </c>
      <c r="X94" s="142">
        <v>0</v>
      </c>
    </row>
    <row r="95" spans="1:24" ht="23.25" thickBot="1">
      <c r="A95" s="92" t="s">
        <v>107</v>
      </c>
      <c r="B95" s="146">
        <f t="shared" ref="B95:N95" si="22">SUM(B96:B100)</f>
        <v>9</v>
      </c>
      <c r="C95" s="106">
        <f t="shared" si="22"/>
        <v>26250.590000000004</v>
      </c>
      <c r="D95" s="146">
        <f t="shared" si="22"/>
        <v>0</v>
      </c>
      <c r="E95" s="106">
        <f t="shared" si="22"/>
        <v>0</v>
      </c>
      <c r="F95" s="146">
        <f t="shared" si="22"/>
        <v>0</v>
      </c>
      <c r="G95" s="106">
        <f t="shared" si="22"/>
        <v>0</v>
      </c>
      <c r="H95" s="146">
        <f t="shared" si="22"/>
        <v>0</v>
      </c>
      <c r="I95" s="147">
        <f t="shared" si="22"/>
        <v>0</v>
      </c>
      <c r="J95" s="175"/>
      <c r="K95" s="146">
        <f t="shared" si="22"/>
        <v>0</v>
      </c>
      <c r="L95" s="147">
        <f>SUM(L96:L100)</f>
        <v>0</v>
      </c>
      <c r="M95" s="147">
        <f>SUM(M96:M100)</f>
        <v>0</v>
      </c>
      <c r="N95" s="149">
        <f t="shared" si="22"/>
        <v>26250.590000000004</v>
      </c>
      <c r="O95" s="133"/>
      <c r="P95" s="100">
        <f>SUM(P96:P100)</f>
        <v>0</v>
      </c>
      <c r="Q95" s="106">
        <f>SUM(Q96:Q100)</f>
        <v>0</v>
      </c>
      <c r="R95" s="176">
        <f>SUM(R96:R100)</f>
        <v>0</v>
      </c>
      <c r="S95" s="177">
        <f>SUM(S96:S100)</f>
        <v>0</v>
      </c>
      <c r="T95" s="149">
        <f>SUM(T96:T100)</f>
        <v>0</v>
      </c>
      <c r="U95" s="5"/>
      <c r="V95" s="104" t="s">
        <v>112</v>
      </c>
      <c r="W95" s="93">
        <f>SUM(W96:W101)</f>
        <v>1</v>
      </c>
      <c r="X95" s="106">
        <f>SUM(X96:X101)</f>
        <v>952.04</v>
      </c>
    </row>
    <row r="96" spans="1:24">
      <c r="A96" s="168" t="s">
        <v>101</v>
      </c>
      <c r="B96" s="141">
        <v>4</v>
      </c>
      <c r="C96" s="142">
        <v>11822.95</v>
      </c>
      <c r="D96" s="141">
        <v>0</v>
      </c>
      <c r="E96" s="142">
        <v>0</v>
      </c>
      <c r="F96" s="141">
        <v>0</v>
      </c>
      <c r="G96" s="142">
        <v>0</v>
      </c>
      <c r="H96" s="141">
        <v>0</v>
      </c>
      <c r="I96" s="142">
        <v>0</v>
      </c>
      <c r="J96" s="142">
        <v>0</v>
      </c>
      <c r="K96" s="141">
        <v>0</v>
      </c>
      <c r="L96" s="142">
        <v>0</v>
      </c>
      <c r="M96" s="142">
        <v>0</v>
      </c>
      <c r="N96" s="117">
        <f>C96+E96+G96+I96+J96+L96+M96</f>
        <v>11822.95</v>
      </c>
      <c r="O96" s="133"/>
      <c r="P96" s="118"/>
      <c r="Q96" s="116"/>
      <c r="R96" s="119"/>
      <c r="S96" s="120"/>
      <c r="T96" s="121">
        <f>SUM(P96:S96)</f>
        <v>0</v>
      </c>
      <c r="U96" s="5"/>
      <c r="V96" s="178" t="s">
        <v>109</v>
      </c>
      <c r="W96" s="141">
        <v>0</v>
      </c>
      <c r="X96" s="142">
        <v>0</v>
      </c>
    </row>
    <row r="97" spans="1:24">
      <c r="A97" s="125" t="s">
        <v>102</v>
      </c>
      <c r="B97" s="141">
        <v>1</v>
      </c>
      <c r="C97" s="142">
        <v>3555.81</v>
      </c>
      <c r="D97" s="141">
        <v>0</v>
      </c>
      <c r="E97" s="142">
        <v>0</v>
      </c>
      <c r="F97" s="141">
        <v>0</v>
      </c>
      <c r="G97" s="142">
        <v>0</v>
      </c>
      <c r="H97" s="141">
        <v>0</v>
      </c>
      <c r="I97" s="142">
        <v>0</v>
      </c>
      <c r="J97" s="142">
        <v>0</v>
      </c>
      <c r="K97" s="141">
        <v>0</v>
      </c>
      <c r="L97" s="142">
        <v>0</v>
      </c>
      <c r="M97" s="142">
        <v>0</v>
      </c>
      <c r="N97" s="117">
        <f>C97+E97+G97+I97+J97+L97+M97</f>
        <v>3555.81</v>
      </c>
      <c r="O97" s="133"/>
      <c r="P97" s="134"/>
      <c r="Q97" s="132"/>
      <c r="R97" s="135"/>
      <c r="S97" s="136"/>
      <c r="T97" s="137">
        <f>SUM(P97:S97)</f>
        <v>0</v>
      </c>
      <c r="U97" s="5"/>
      <c r="V97" s="138" t="s">
        <v>110</v>
      </c>
      <c r="W97" s="141">
        <v>0</v>
      </c>
      <c r="X97" s="142">
        <v>0</v>
      </c>
    </row>
    <row r="98" spans="1:24">
      <c r="A98" s="125" t="s">
        <v>103</v>
      </c>
      <c r="B98" s="141">
        <v>0</v>
      </c>
      <c r="C98" s="142">
        <v>0</v>
      </c>
      <c r="D98" s="141">
        <v>0</v>
      </c>
      <c r="E98" s="142">
        <v>0</v>
      </c>
      <c r="F98" s="141">
        <v>0</v>
      </c>
      <c r="G98" s="142">
        <v>0</v>
      </c>
      <c r="H98" s="141">
        <v>0</v>
      </c>
      <c r="I98" s="142">
        <v>0</v>
      </c>
      <c r="J98" s="142">
        <v>0</v>
      </c>
      <c r="K98" s="141">
        <v>0</v>
      </c>
      <c r="L98" s="142">
        <v>0</v>
      </c>
      <c r="M98" s="142">
        <v>0</v>
      </c>
      <c r="N98" s="117">
        <f>C98+E98+G98+I98+J98+L98+M98</f>
        <v>0</v>
      </c>
      <c r="O98" s="133"/>
      <c r="P98" s="134"/>
      <c r="Q98" s="132"/>
      <c r="R98" s="135"/>
      <c r="S98" s="136"/>
      <c r="T98" s="137">
        <f>SUM(P98:S98)</f>
        <v>0</v>
      </c>
      <c r="U98" s="5"/>
      <c r="V98" s="138" t="s">
        <v>111</v>
      </c>
      <c r="W98" s="141">
        <v>0</v>
      </c>
      <c r="X98" s="142">
        <v>0</v>
      </c>
    </row>
    <row r="99" spans="1:24">
      <c r="A99" s="125" t="s">
        <v>104</v>
      </c>
      <c r="B99" s="141">
        <v>1</v>
      </c>
      <c r="C99" s="142">
        <v>2575</v>
      </c>
      <c r="D99" s="141">
        <v>0</v>
      </c>
      <c r="E99" s="142">
        <v>0</v>
      </c>
      <c r="F99" s="141">
        <v>0</v>
      </c>
      <c r="G99" s="142">
        <v>0</v>
      </c>
      <c r="H99" s="141">
        <v>0</v>
      </c>
      <c r="I99" s="142">
        <v>0</v>
      </c>
      <c r="J99" s="142">
        <v>0</v>
      </c>
      <c r="K99" s="141">
        <v>0</v>
      </c>
      <c r="L99" s="142">
        <v>0</v>
      </c>
      <c r="M99" s="142">
        <v>0</v>
      </c>
      <c r="N99" s="117">
        <f>C99+E99+G99+I99+J99+L99+M99</f>
        <v>2575</v>
      </c>
      <c r="O99" s="133"/>
      <c r="P99" s="134"/>
      <c r="Q99" s="132"/>
      <c r="R99" s="135"/>
      <c r="S99" s="136"/>
      <c r="T99" s="137">
        <f>SUM(P99:S99)</f>
        <v>0</v>
      </c>
      <c r="U99" s="5"/>
      <c r="V99" s="138" t="s">
        <v>101</v>
      </c>
      <c r="W99" s="141">
        <v>1</v>
      </c>
      <c r="X99" s="142">
        <v>952.04</v>
      </c>
    </row>
    <row r="100" spans="1:24" ht="15.75" thickBot="1">
      <c r="A100" s="269" t="s">
        <v>106</v>
      </c>
      <c r="B100" s="141">
        <v>3</v>
      </c>
      <c r="C100" s="142">
        <v>8296.83</v>
      </c>
      <c r="D100" s="141">
        <v>0</v>
      </c>
      <c r="E100" s="142">
        <v>0</v>
      </c>
      <c r="F100" s="141">
        <v>0</v>
      </c>
      <c r="G100" s="142">
        <v>0</v>
      </c>
      <c r="H100" s="141">
        <v>0</v>
      </c>
      <c r="I100" s="142">
        <v>0</v>
      </c>
      <c r="J100" s="142">
        <v>0</v>
      </c>
      <c r="K100" s="141">
        <v>0</v>
      </c>
      <c r="L100" s="142">
        <v>0</v>
      </c>
      <c r="M100" s="142">
        <v>0</v>
      </c>
      <c r="N100" s="117">
        <f>C100+E100+G100+I100+J100+L100+M100</f>
        <v>8296.83</v>
      </c>
      <c r="O100" s="133"/>
      <c r="P100" s="153"/>
      <c r="Q100" s="154"/>
      <c r="R100" s="155"/>
      <c r="S100" s="156"/>
      <c r="T100" s="144">
        <f>SUM(P100:S100)</f>
        <v>0</v>
      </c>
      <c r="U100" s="5"/>
      <c r="V100" s="138" t="s">
        <v>102</v>
      </c>
      <c r="W100" s="141">
        <v>0</v>
      </c>
      <c r="X100" s="142">
        <v>0</v>
      </c>
    </row>
    <row r="101" spans="1:24" ht="23.25" thickBot="1">
      <c r="A101" s="92" t="s">
        <v>108</v>
      </c>
      <c r="B101" s="93">
        <f>SUM(B102:B106)</f>
        <v>31</v>
      </c>
      <c r="C101" s="94">
        <f>SUM(C102:C106)</f>
        <v>80497</v>
      </c>
      <c r="D101" s="94">
        <f t="shared" ref="D101:N101" si="23">SUM(D102:D106)</f>
        <v>0</v>
      </c>
      <c r="E101" s="94">
        <f t="shared" si="23"/>
        <v>0</v>
      </c>
      <c r="F101" s="270">
        <f t="shared" si="23"/>
        <v>18</v>
      </c>
      <c r="G101" s="94">
        <f t="shared" si="23"/>
        <v>20727.87</v>
      </c>
      <c r="H101" s="94">
        <f t="shared" si="23"/>
        <v>0</v>
      </c>
      <c r="I101" s="94">
        <f t="shared" si="23"/>
        <v>0</v>
      </c>
      <c r="J101" s="94">
        <f t="shared" si="23"/>
        <v>0</v>
      </c>
      <c r="K101" s="270">
        <f t="shared" si="23"/>
        <v>0</v>
      </c>
      <c r="L101" s="94">
        <f t="shared" si="23"/>
        <v>0</v>
      </c>
      <c r="M101" s="94">
        <f t="shared" si="23"/>
        <v>0</v>
      </c>
      <c r="N101" s="271">
        <f t="shared" si="23"/>
        <v>101224.87</v>
      </c>
      <c r="O101" s="99"/>
      <c r="P101" s="100">
        <f>SUM(P102:P106)</f>
        <v>0</v>
      </c>
      <c r="Q101" s="106">
        <f>SUM(Q102:Q106)</f>
        <v>0</v>
      </c>
      <c r="R101" s="176">
        <f>SUM(R102:R106)</f>
        <v>0</v>
      </c>
      <c r="S101" s="177">
        <f>SUM(S102:S106)</f>
        <v>0</v>
      </c>
      <c r="T101" s="149">
        <f>SUM(T102:T106)</f>
        <v>0</v>
      </c>
      <c r="U101" s="5"/>
      <c r="V101" s="138"/>
      <c r="W101" s="263"/>
      <c r="X101" s="140"/>
    </row>
    <row r="102" spans="1:24" ht="57" thickBot="1">
      <c r="A102" s="168" t="s">
        <v>109</v>
      </c>
      <c r="B102" s="141">
        <v>0</v>
      </c>
      <c r="C102" s="142">
        <v>0</v>
      </c>
      <c r="D102" s="141">
        <v>0</v>
      </c>
      <c r="E102" s="142">
        <v>0</v>
      </c>
      <c r="F102" s="141">
        <v>0</v>
      </c>
      <c r="G102" s="142">
        <v>0</v>
      </c>
      <c r="H102" s="141">
        <v>0</v>
      </c>
      <c r="I102" s="142">
        <v>0</v>
      </c>
      <c r="J102" s="142">
        <v>0</v>
      </c>
      <c r="K102" s="141">
        <v>0</v>
      </c>
      <c r="L102" s="142">
        <v>0</v>
      </c>
      <c r="M102" s="142">
        <v>0</v>
      </c>
      <c r="N102" s="117">
        <f>C102+E102+G102+I102+J102+L102+M102</f>
        <v>0</v>
      </c>
      <c r="O102" s="133"/>
      <c r="P102" s="118"/>
      <c r="Q102" s="116"/>
      <c r="R102" s="119"/>
      <c r="S102" s="120"/>
      <c r="T102" s="121">
        <f>SUM(P102:S102)</f>
        <v>0</v>
      </c>
      <c r="U102" s="5"/>
      <c r="V102" s="104" t="s">
        <v>113</v>
      </c>
      <c r="W102" s="93">
        <f>SUM(W103:W110)</f>
        <v>20</v>
      </c>
      <c r="X102" s="106">
        <f>SUM(X103:X110)</f>
        <v>18309.900000000001</v>
      </c>
    </row>
    <row r="103" spans="1:24">
      <c r="A103" s="125" t="s">
        <v>110</v>
      </c>
      <c r="B103" s="141">
        <v>0</v>
      </c>
      <c r="C103" s="142">
        <v>0</v>
      </c>
      <c r="D103" s="141">
        <v>0</v>
      </c>
      <c r="E103" s="142">
        <v>0</v>
      </c>
      <c r="F103" s="141">
        <v>0</v>
      </c>
      <c r="G103" s="142">
        <v>0</v>
      </c>
      <c r="H103" s="141">
        <v>0</v>
      </c>
      <c r="I103" s="142">
        <v>0</v>
      </c>
      <c r="J103" s="142">
        <v>0</v>
      </c>
      <c r="K103" s="141">
        <v>0</v>
      </c>
      <c r="L103" s="142">
        <v>0</v>
      </c>
      <c r="M103" s="142">
        <v>0</v>
      </c>
      <c r="N103" s="117">
        <f>C103+E103+G103+I103+J103+L103+M103</f>
        <v>0</v>
      </c>
      <c r="O103" s="133"/>
      <c r="P103" s="134"/>
      <c r="Q103" s="132"/>
      <c r="R103" s="135"/>
      <c r="S103" s="136"/>
      <c r="T103" s="137">
        <f>SUM(P103:S103)</f>
        <v>0</v>
      </c>
      <c r="U103" s="5"/>
      <c r="V103" s="138" t="s">
        <v>109</v>
      </c>
      <c r="W103" s="263"/>
      <c r="X103" s="140"/>
    </row>
    <row r="104" spans="1:24">
      <c r="A104" s="125" t="s">
        <v>111</v>
      </c>
      <c r="B104" s="141">
        <v>1</v>
      </c>
      <c r="C104" s="142">
        <v>2799</v>
      </c>
      <c r="D104" s="141">
        <v>0</v>
      </c>
      <c r="E104" s="142">
        <v>0</v>
      </c>
      <c r="F104" s="141">
        <v>0</v>
      </c>
      <c r="G104" s="142">
        <v>0</v>
      </c>
      <c r="H104" s="141">
        <v>0</v>
      </c>
      <c r="I104" s="142">
        <v>0</v>
      </c>
      <c r="J104" s="142">
        <v>0</v>
      </c>
      <c r="K104" s="141">
        <v>0</v>
      </c>
      <c r="L104" s="142">
        <v>0</v>
      </c>
      <c r="M104" s="142">
        <v>0</v>
      </c>
      <c r="N104" s="117">
        <f>C104+E104+G104+I104+J104+L104+M104</f>
        <v>2799</v>
      </c>
      <c r="O104" s="133"/>
      <c r="P104" s="134"/>
      <c r="Q104" s="132"/>
      <c r="R104" s="135"/>
      <c r="S104" s="136"/>
      <c r="T104" s="137">
        <f>SUM(P104:S104)</f>
        <v>0</v>
      </c>
      <c r="U104" s="5"/>
      <c r="V104" s="138" t="s">
        <v>110</v>
      </c>
      <c r="W104" s="263"/>
      <c r="X104" s="140"/>
    </row>
    <row r="105" spans="1:24">
      <c r="A105" s="125" t="s">
        <v>101</v>
      </c>
      <c r="B105" s="141">
        <v>3</v>
      </c>
      <c r="C105" s="142">
        <v>8397</v>
      </c>
      <c r="D105" s="141">
        <v>0</v>
      </c>
      <c r="E105" s="142">
        <v>0</v>
      </c>
      <c r="F105" s="141">
        <v>1</v>
      </c>
      <c r="G105" s="142">
        <v>832.82</v>
      </c>
      <c r="H105" s="141">
        <v>0</v>
      </c>
      <c r="I105" s="142">
        <v>0</v>
      </c>
      <c r="J105" s="142">
        <v>0</v>
      </c>
      <c r="K105" s="141">
        <v>0</v>
      </c>
      <c r="L105" s="142">
        <v>0</v>
      </c>
      <c r="M105" s="142">
        <v>0</v>
      </c>
      <c r="N105" s="117">
        <f>C105+E105+G105+I105+J105+L105+M105</f>
        <v>9229.82</v>
      </c>
      <c r="O105" s="133"/>
      <c r="P105" s="134"/>
      <c r="Q105" s="132"/>
      <c r="R105" s="135"/>
      <c r="S105" s="136"/>
      <c r="T105" s="137">
        <f>SUM(P105:S105)</f>
        <v>0</v>
      </c>
      <c r="U105" s="5"/>
      <c r="V105" s="138" t="s">
        <v>111</v>
      </c>
      <c r="W105" s="263"/>
      <c r="X105" s="272"/>
    </row>
    <row r="106" spans="1:24" ht="15.75" thickBot="1">
      <c r="A106" s="143" t="s">
        <v>102</v>
      </c>
      <c r="B106" s="141">
        <v>27</v>
      </c>
      <c r="C106" s="142">
        <v>69301</v>
      </c>
      <c r="D106" s="141">
        <v>0</v>
      </c>
      <c r="E106" s="142">
        <v>0</v>
      </c>
      <c r="F106" s="141">
        <v>17</v>
      </c>
      <c r="G106" s="142">
        <v>19895.05</v>
      </c>
      <c r="H106" s="141">
        <v>0</v>
      </c>
      <c r="I106" s="142">
        <v>0</v>
      </c>
      <c r="J106" s="142">
        <v>0</v>
      </c>
      <c r="K106" s="141">
        <v>0</v>
      </c>
      <c r="L106" s="142">
        <v>0</v>
      </c>
      <c r="M106" s="142">
        <v>0</v>
      </c>
      <c r="N106" s="117">
        <f>C106+E106+G106+I106+J106+L106+M106</f>
        <v>89196.05</v>
      </c>
      <c r="O106" s="133"/>
      <c r="P106" s="153"/>
      <c r="Q106" s="154"/>
      <c r="R106" s="155"/>
      <c r="S106" s="156"/>
      <c r="T106" s="144">
        <f>SUM(P106:S106)</f>
        <v>0</v>
      </c>
      <c r="U106" s="5"/>
      <c r="V106" s="138" t="s">
        <v>101</v>
      </c>
      <c r="W106" s="141">
        <v>5</v>
      </c>
      <c r="X106" s="142">
        <v>4829.1400000000003</v>
      </c>
    </row>
    <row r="107" spans="1:24" ht="15.75" thickBot="1">
      <c r="A107" s="92" t="s">
        <v>112</v>
      </c>
      <c r="B107" s="93">
        <f t="shared" ref="B107:N107" si="24">SUM(B108:B112)</f>
        <v>7</v>
      </c>
      <c r="C107" s="94">
        <f t="shared" si="24"/>
        <v>19427.23</v>
      </c>
      <c r="D107" s="93">
        <f t="shared" si="24"/>
        <v>0</v>
      </c>
      <c r="E107" s="94">
        <f t="shared" si="24"/>
        <v>0</v>
      </c>
      <c r="F107" s="93">
        <f t="shared" si="24"/>
        <v>0</v>
      </c>
      <c r="G107" s="94">
        <f t="shared" si="24"/>
        <v>0</v>
      </c>
      <c r="H107" s="93">
        <f t="shared" si="24"/>
        <v>0</v>
      </c>
      <c r="I107" s="167">
        <f t="shared" si="24"/>
        <v>0</v>
      </c>
      <c r="J107" s="273"/>
      <c r="K107" s="93">
        <f t="shared" si="24"/>
        <v>0</v>
      </c>
      <c r="L107" s="97">
        <f>SUM(L108:L112)</f>
        <v>0</v>
      </c>
      <c r="M107" s="97">
        <f>SUM(M108:M112)</f>
        <v>0</v>
      </c>
      <c r="N107" s="164">
        <f t="shared" si="24"/>
        <v>19427.23</v>
      </c>
      <c r="O107" s="99"/>
      <c r="P107" s="100">
        <f>SUM(P108:P112)</f>
        <v>0</v>
      </c>
      <c r="Q107" s="106">
        <f>SUM(Q108:Q112)</f>
        <v>0</v>
      </c>
      <c r="R107" s="176">
        <f>SUM(R108:R112)</f>
        <v>0</v>
      </c>
      <c r="S107" s="177">
        <f>SUM(S108:S112)</f>
        <v>0</v>
      </c>
      <c r="T107" s="149">
        <f>SUM(T108:T112)</f>
        <v>0</v>
      </c>
      <c r="U107" s="5"/>
      <c r="V107" s="138" t="s">
        <v>102</v>
      </c>
      <c r="W107" s="141">
        <v>3</v>
      </c>
      <c r="X107" s="142">
        <v>2867.23</v>
      </c>
    </row>
    <row r="108" spans="1:24">
      <c r="A108" s="168" t="s">
        <v>109</v>
      </c>
      <c r="B108" s="141">
        <v>0</v>
      </c>
      <c r="C108" s="142">
        <v>0</v>
      </c>
      <c r="D108" s="141">
        <v>0</v>
      </c>
      <c r="E108" s="142">
        <v>0</v>
      </c>
      <c r="F108" s="141">
        <v>0</v>
      </c>
      <c r="G108" s="142">
        <v>0</v>
      </c>
      <c r="H108" s="141">
        <v>0</v>
      </c>
      <c r="I108" s="142">
        <v>0</v>
      </c>
      <c r="J108" s="142">
        <v>0</v>
      </c>
      <c r="K108" s="141">
        <v>0</v>
      </c>
      <c r="L108" s="142">
        <v>0</v>
      </c>
      <c r="M108" s="142">
        <v>0</v>
      </c>
      <c r="N108" s="117">
        <f>C108+E108+G108+I108+J108+L108+M108</f>
        <v>0</v>
      </c>
      <c r="O108" s="133"/>
      <c r="P108" s="118"/>
      <c r="Q108" s="116"/>
      <c r="R108" s="119"/>
      <c r="S108" s="120"/>
      <c r="T108" s="121">
        <f>SUM(P108:S108)</f>
        <v>0</v>
      </c>
      <c r="U108" s="5"/>
      <c r="V108" s="138" t="s">
        <v>103</v>
      </c>
      <c r="W108" s="141">
        <v>8</v>
      </c>
      <c r="X108" s="142">
        <v>6995.94</v>
      </c>
    </row>
    <row r="109" spans="1:24">
      <c r="A109" s="125" t="s">
        <v>110</v>
      </c>
      <c r="B109" s="141">
        <v>0</v>
      </c>
      <c r="C109" s="142">
        <v>0</v>
      </c>
      <c r="D109" s="141">
        <v>0</v>
      </c>
      <c r="E109" s="142">
        <v>0</v>
      </c>
      <c r="F109" s="141">
        <v>0</v>
      </c>
      <c r="G109" s="142">
        <v>0</v>
      </c>
      <c r="H109" s="141">
        <v>0</v>
      </c>
      <c r="I109" s="142">
        <v>0</v>
      </c>
      <c r="J109" s="142">
        <v>0</v>
      </c>
      <c r="K109" s="141">
        <v>0</v>
      </c>
      <c r="L109" s="142">
        <v>0</v>
      </c>
      <c r="M109" s="142">
        <v>0</v>
      </c>
      <c r="N109" s="117">
        <f>C109+E109+G109+I109+J109+L109+M109</f>
        <v>0</v>
      </c>
      <c r="O109" s="133"/>
      <c r="P109" s="134"/>
      <c r="Q109" s="132"/>
      <c r="R109" s="135"/>
      <c r="S109" s="136"/>
      <c r="T109" s="137">
        <f>SUM(P109:S109)</f>
        <v>0</v>
      </c>
      <c r="U109" s="5"/>
      <c r="V109" s="138" t="s">
        <v>104</v>
      </c>
      <c r="W109" s="141">
        <v>3</v>
      </c>
      <c r="X109" s="142">
        <v>2608.09</v>
      </c>
    </row>
    <row r="110" spans="1:24" ht="15.75" thickBot="1">
      <c r="A110" s="125" t="s">
        <v>111</v>
      </c>
      <c r="B110" s="141">
        <v>0</v>
      </c>
      <c r="C110" s="142">
        <v>0</v>
      </c>
      <c r="D110" s="141">
        <v>0</v>
      </c>
      <c r="E110" s="142">
        <v>0</v>
      </c>
      <c r="F110" s="141">
        <v>0</v>
      </c>
      <c r="G110" s="142">
        <v>0</v>
      </c>
      <c r="H110" s="141">
        <v>0</v>
      </c>
      <c r="I110" s="142">
        <v>0</v>
      </c>
      <c r="J110" s="142">
        <v>0</v>
      </c>
      <c r="K110" s="141">
        <v>0</v>
      </c>
      <c r="L110" s="142">
        <v>0</v>
      </c>
      <c r="M110" s="142">
        <v>0</v>
      </c>
      <c r="N110" s="117">
        <f>C110+E110+G110+I110+J110+L110+M110</f>
        <v>0</v>
      </c>
      <c r="O110" s="133"/>
      <c r="P110" s="134"/>
      <c r="Q110" s="132"/>
      <c r="R110" s="135"/>
      <c r="S110" s="136"/>
      <c r="T110" s="137">
        <f>SUM(P110:S110)</f>
        <v>0</v>
      </c>
      <c r="U110" s="5"/>
      <c r="V110" s="268" t="s">
        <v>106</v>
      </c>
      <c r="W110" s="141">
        <v>1</v>
      </c>
      <c r="X110" s="142">
        <v>1009.5</v>
      </c>
    </row>
    <row r="111" spans="1:24" ht="36.75" thickBot="1">
      <c r="A111" s="125" t="s">
        <v>101</v>
      </c>
      <c r="B111" s="141">
        <v>0</v>
      </c>
      <c r="C111" s="142">
        <v>0</v>
      </c>
      <c r="D111" s="141">
        <v>0</v>
      </c>
      <c r="E111" s="142">
        <v>0</v>
      </c>
      <c r="F111" s="141">
        <v>0</v>
      </c>
      <c r="G111" s="142">
        <v>0</v>
      </c>
      <c r="H111" s="141">
        <v>0</v>
      </c>
      <c r="I111" s="142">
        <v>0</v>
      </c>
      <c r="J111" s="142">
        <v>0</v>
      </c>
      <c r="K111" s="141">
        <v>0</v>
      </c>
      <c r="L111" s="142">
        <v>0</v>
      </c>
      <c r="M111" s="142">
        <v>0</v>
      </c>
      <c r="N111" s="117">
        <f>C111+E111+G111+I111+J111+L111+M111</f>
        <v>0</v>
      </c>
      <c r="O111" s="133"/>
      <c r="P111" s="134"/>
      <c r="Q111" s="132"/>
      <c r="R111" s="135"/>
      <c r="S111" s="136"/>
      <c r="T111" s="137">
        <f>SUM(P111:S111)</f>
        <v>0</v>
      </c>
      <c r="U111" s="5"/>
      <c r="V111" s="274" t="s">
        <v>114</v>
      </c>
      <c r="W111" s="275">
        <f>+W50+W57+W102+W95+W89+W83+W77+W71+W65</f>
        <v>190</v>
      </c>
      <c r="X111" s="103">
        <f>+X50+X57+X102+X95+X89+X83+X77+X71+X65</f>
        <v>355495.93000000005</v>
      </c>
    </row>
    <row r="112" spans="1:24" ht="48.75" thickBot="1">
      <c r="A112" s="143" t="s">
        <v>102</v>
      </c>
      <c r="B112" s="141">
        <v>7</v>
      </c>
      <c r="C112" s="142">
        <v>19427.23</v>
      </c>
      <c r="D112" s="141">
        <v>0</v>
      </c>
      <c r="E112" s="142">
        <v>0</v>
      </c>
      <c r="F112" s="141">
        <v>0</v>
      </c>
      <c r="G112" s="142">
        <v>0</v>
      </c>
      <c r="H112" s="141">
        <v>0</v>
      </c>
      <c r="I112" s="142">
        <v>0</v>
      </c>
      <c r="J112" s="142">
        <v>0</v>
      </c>
      <c r="K112" s="141">
        <v>0</v>
      </c>
      <c r="L112" s="142">
        <v>0</v>
      </c>
      <c r="M112" s="142">
        <v>0</v>
      </c>
      <c r="N112" s="117">
        <f>C112+E112+G112+I112+J112+L112+M112</f>
        <v>19427.23</v>
      </c>
      <c r="O112" s="133"/>
      <c r="P112" s="153"/>
      <c r="Q112" s="154"/>
      <c r="R112" s="155"/>
      <c r="S112" s="156"/>
      <c r="T112" s="144">
        <f>SUM(P112:S112)</f>
        <v>0</v>
      </c>
      <c r="U112" s="5"/>
      <c r="V112" s="276" t="s">
        <v>115</v>
      </c>
      <c r="W112" s="277">
        <f>+W48+W111</f>
        <v>519</v>
      </c>
      <c r="X112" s="278">
        <f>+X48+X111</f>
        <v>655783.78</v>
      </c>
    </row>
    <row r="113" spans="1:24" ht="57" thickBot="1">
      <c r="A113" s="92" t="s">
        <v>116</v>
      </c>
      <c r="B113" s="146">
        <f t="shared" ref="B113:N113" si="25">SUM(B114:B121)</f>
        <v>41</v>
      </c>
      <c r="C113" s="106">
        <f t="shared" si="25"/>
        <v>99161.11</v>
      </c>
      <c r="D113" s="146">
        <f t="shared" si="25"/>
        <v>0</v>
      </c>
      <c r="E113" s="106">
        <f t="shared" si="25"/>
        <v>0</v>
      </c>
      <c r="F113" s="146">
        <f t="shared" si="25"/>
        <v>25</v>
      </c>
      <c r="G113" s="106">
        <f t="shared" si="25"/>
        <v>24717.83</v>
      </c>
      <c r="H113" s="146">
        <f t="shared" si="25"/>
        <v>0</v>
      </c>
      <c r="I113" s="147">
        <f t="shared" si="25"/>
        <v>0</v>
      </c>
      <c r="J113" s="175"/>
      <c r="K113" s="146">
        <f t="shared" si="25"/>
        <v>10</v>
      </c>
      <c r="L113" s="147">
        <f t="shared" si="25"/>
        <v>8822.31</v>
      </c>
      <c r="M113" s="147">
        <f t="shared" si="25"/>
        <v>0</v>
      </c>
      <c r="N113" s="164">
        <f t="shared" si="25"/>
        <v>132701.25</v>
      </c>
      <c r="O113" s="133"/>
      <c r="P113" s="100">
        <f>SUM(P114:P121)</f>
        <v>0</v>
      </c>
      <c r="Q113" s="106">
        <f>SUM(Q114:Q121)</f>
        <v>0</v>
      </c>
      <c r="R113" s="176">
        <f>SUM(R114:R121)</f>
        <v>0</v>
      </c>
      <c r="S113" s="177">
        <f>SUM(S114:S121)</f>
        <v>0</v>
      </c>
      <c r="T113" s="149">
        <f>SUM(T114:T121)</f>
        <v>0</v>
      </c>
      <c r="U113" s="5"/>
      <c r="V113" s="279" t="s">
        <v>117</v>
      </c>
      <c r="W113" s="141">
        <v>4</v>
      </c>
      <c r="X113" s="142">
        <v>1526.97</v>
      </c>
    </row>
    <row r="114" spans="1:24" ht="15.75" thickBot="1">
      <c r="A114" s="168" t="s">
        <v>109</v>
      </c>
      <c r="B114" s="126"/>
      <c r="C114" s="132"/>
      <c r="D114" s="126"/>
      <c r="E114" s="127"/>
      <c r="F114" s="126"/>
      <c r="G114" s="127"/>
      <c r="H114" s="108"/>
      <c r="I114" s="112"/>
      <c r="J114" s="113"/>
      <c r="K114" s="114"/>
      <c r="L114" s="115"/>
      <c r="M114" s="120"/>
      <c r="N114" s="117">
        <f t="shared" ref="N114:N121" si="26">C114+E114+G114+I114+J114+L114+M114</f>
        <v>0</v>
      </c>
      <c r="O114" s="133"/>
      <c r="P114" s="118"/>
      <c r="Q114" s="116"/>
      <c r="R114" s="119"/>
      <c r="S114" s="120"/>
      <c r="T114" s="121">
        <f>SUM(P114:S114)</f>
        <v>0</v>
      </c>
      <c r="U114" s="5"/>
      <c r="V114" s="280" t="s">
        <v>118</v>
      </c>
      <c r="W114" s="281"/>
      <c r="X114" s="282"/>
    </row>
    <row r="115" spans="1:24" ht="15.75" thickBot="1">
      <c r="A115" s="125" t="s">
        <v>110</v>
      </c>
      <c r="B115" s="126"/>
      <c r="C115" s="132"/>
      <c r="D115" s="126"/>
      <c r="E115" s="127"/>
      <c r="F115" s="126"/>
      <c r="G115" s="127"/>
      <c r="H115" s="126"/>
      <c r="I115" s="129"/>
      <c r="J115" s="130"/>
      <c r="K115" s="131"/>
      <c r="L115" s="128"/>
      <c r="M115" s="136"/>
      <c r="N115" s="117">
        <f t="shared" si="26"/>
        <v>0</v>
      </c>
      <c r="O115" s="133"/>
      <c r="P115" s="134"/>
      <c r="Q115" s="132"/>
      <c r="R115" s="135"/>
      <c r="S115" s="136"/>
      <c r="T115" s="137">
        <f>SUM(P115:S115)</f>
        <v>0</v>
      </c>
      <c r="U115" s="5"/>
      <c r="V115" s="283" t="s">
        <v>119</v>
      </c>
      <c r="W115" s="284"/>
      <c r="X115" s="285"/>
    </row>
    <row r="116" spans="1:24" ht="15.75" thickBot="1">
      <c r="A116" s="125" t="s">
        <v>111</v>
      </c>
      <c r="B116" s="126"/>
      <c r="C116" s="286"/>
      <c r="D116" s="126"/>
      <c r="E116" s="127"/>
      <c r="F116" s="126"/>
      <c r="G116" s="127"/>
      <c r="H116" s="126"/>
      <c r="I116" s="129"/>
      <c r="J116" s="130"/>
      <c r="K116" s="131"/>
      <c r="L116" s="128"/>
      <c r="M116" s="136"/>
      <c r="N116" s="117">
        <f t="shared" si="26"/>
        <v>0</v>
      </c>
      <c r="O116" s="133"/>
      <c r="P116" s="134"/>
      <c r="Q116" s="132"/>
      <c r="R116" s="135"/>
      <c r="S116" s="136"/>
      <c r="T116" s="137">
        <f>SUM(P116:S116)</f>
        <v>0</v>
      </c>
      <c r="U116" s="5"/>
      <c r="V116" s="283" t="s">
        <v>120</v>
      </c>
      <c r="W116" s="284"/>
      <c r="X116" s="287"/>
    </row>
    <row r="117" spans="1:24" ht="15.75" thickBot="1">
      <c r="A117" s="125" t="s">
        <v>101</v>
      </c>
      <c r="B117" s="141">
        <v>0</v>
      </c>
      <c r="C117" s="142">
        <v>0</v>
      </c>
      <c r="D117" s="141">
        <v>0</v>
      </c>
      <c r="E117" s="142">
        <v>0</v>
      </c>
      <c r="F117" s="141">
        <v>0</v>
      </c>
      <c r="G117" s="142">
        <v>0</v>
      </c>
      <c r="H117" s="141">
        <v>0</v>
      </c>
      <c r="I117" s="142"/>
      <c r="J117" s="142"/>
      <c r="K117" s="141"/>
      <c r="L117" s="142"/>
      <c r="M117" s="142">
        <v>0</v>
      </c>
      <c r="N117" s="117">
        <f t="shared" si="26"/>
        <v>0</v>
      </c>
      <c r="O117" s="267">
        <v>0</v>
      </c>
      <c r="P117" s="233">
        <v>0</v>
      </c>
      <c r="Q117" s="233">
        <v>0</v>
      </c>
      <c r="R117" s="267">
        <v>0</v>
      </c>
      <c r="S117" s="233">
        <v>0</v>
      </c>
      <c r="T117" s="233">
        <v>0</v>
      </c>
      <c r="U117" s="5"/>
      <c r="V117" s="288" t="s">
        <v>121</v>
      </c>
      <c r="W117" s="289"/>
      <c r="X117" s="290"/>
    </row>
    <row r="118" spans="1:24" ht="26.25" thickBot="1">
      <c r="A118" s="125" t="s">
        <v>102</v>
      </c>
      <c r="B118" s="141">
        <v>0</v>
      </c>
      <c r="C118" s="142">
        <v>0</v>
      </c>
      <c r="D118" s="141">
        <v>0</v>
      </c>
      <c r="E118" s="142">
        <v>0</v>
      </c>
      <c r="F118" s="141">
        <v>0</v>
      </c>
      <c r="G118" s="142">
        <v>0</v>
      </c>
      <c r="H118" s="141">
        <v>0</v>
      </c>
      <c r="I118" s="142"/>
      <c r="J118" s="142"/>
      <c r="K118" s="141"/>
      <c r="L118" s="142"/>
      <c r="M118" s="142">
        <v>0</v>
      </c>
      <c r="N118" s="117">
        <f t="shared" si="26"/>
        <v>0</v>
      </c>
      <c r="O118" s="267">
        <v>0</v>
      </c>
      <c r="P118" s="233">
        <v>0</v>
      </c>
      <c r="Q118" s="233">
        <v>0</v>
      </c>
      <c r="R118" s="267">
        <v>0</v>
      </c>
      <c r="S118" s="233">
        <v>0</v>
      </c>
      <c r="T118" s="233">
        <v>0</v>
      </c>
      <c r="U118" s="5"/>
      <c r="V118" s="283" t="s">
        <v>122</v>
      </c>
      <c r="W118" s="281"/>
      <c r="X118" s="291"/>
    </row>
    <row r="119" spans="1:24" ht="26.25" thickBot="1">
      <c r="A119" s="292" t="s">
        <v>103</v>
      </c>
      <c r="B119" s="141">
        <v>5</v>
      </c>
      <c r="C119" s="142">
        <v>10040.33</v>
      </c>
      <c r="D119" s="141">
        <v>0</v>
      </c>
      <c r="E119" s="142">
        <v>0</v>
      </c>
      <c r="F119" s="141">
        <v>3</v>
      </c>
      <c r="G119" s="142">
        <v>3249.67</v>
      </c>
      <c r="H119" s="141">
        <v>0</v>
      </c>
      <c r="I119" s="142"/>
      <c r="J119" s="142"/>
      <c r="K119" s="141">
        <v>10</v>
      </c>
      <c r="L119" s="142">
        <v>8822.31</v>
      </c>
      <c r="M119" s="142">
        <v>0</v>
      </c>
      <c r="N119" s="117">
        <f t="shared" si="26"/>
        <v>22112.309999999998</v>
      </c>
      <c r="O119" s="267">
        <v>0</v>
      </c>
      <c r="P119" s="233">
        <v>0</v>
      </c>
      <c r="Q119" s="233">
        <v>0</v>
      </c>
      <c r="R119" s="267"/>
      <c r="S119" s="233"/>
      <c r="T119" s="233">
        <v>0</v>
      </c>
      <c r="U119" s="293"/>
      <c r="V119" s="294" t="s">
        <v>123</v>
      </c>
      <c r="W119" s="295">
        <f>W112+W113+W118</f>
        <v>523</v>
      </c>
      <c r="X119" s="296">
        <f>SUM(X112:X114)</f>
        <v>657310.75</v>
      </c>
    </row>
    <row r="120" spans="1:24" ht="15.75" thickBot="1">
      <c r="A120" s="125" t="s">
        <v>104</v>
      </c>
      <c r="B120" s="141">
        <v>11</v>
      </c>
      <c r="C120" s="142">
        <v>25352</v>
      </c>
      <c r="D120" s="141">
        <v>0</v>
      </c>
      <c r="E120" s="142">
        <v>0</v>
      </c>
      <c r="F120" s="141">
        <v>6</v>
      </c>
      <c r="G120" s="142">
        <v>6055.58</v>
      </c>
      <c r="H120" s="141">
        <v>0</v>
      </c>
      <c r="I120" s="142"/>
      <c r="J120" s="142"/>
      <c r="K120" s="141"/>
      <c r="L120" s="142"/>
      <c r="M120" s="142">
        <v>0</v>
      </c>
      <c r="N120" s="117">
        <f t="shared" si="26"/>
        <v>31407.58</v>
      </c>
      <c r="O120" s="267">
        <v>0</v>
      </c>
      <c r="P120" s="233">
        <v>0</v>
      </c>
      <c r="Q120" s="233">
        <v>0</v>
      </c>
      <c r="R120" s="267"/>
      <c r="S120" s="233"/>
      <c r="T120" s="233">
        <v>0</v>
      </c>
      <c r="U120" s="5"/>
      <c r="V120" s="5"/>
      <c r="W120" s="5"/>
      <c r="X120" s="5"/>
    </row>
    <row r="121" spans="1:24" ht="15.75" thickBot="1">
      <c r="A121" s="143" t="s">
        <v>106</v>
      </c>
      <c r="B121" s="141">
        <v>25</v>
      </c>
      <c r="C121" s="142">
        <v>63768.78</v>
      </c>
      <c r="D121" s="141">
        <v>0</v>
      </c>
      <c r="E121" s="142">
        <v>0</v>
      </c>
      <c r="F121" s="141">
        <v>16</v>
      </c>
      <c r="G121" s="142">
        <v>15412.58</v>
      </c>
      <c r="H121" s="141">
        <v>0</v>
      </c>
      <c r="I121" s="142"/>
      <c r="J121" s="142"/>
      <c r="K121" s="141"/>
      <c r="L121" s="142"/>
      <c r="M121" s="142">
        <v>0</v>
      </c>
      <c r="N121" s="117">
        <f t="shared" si="26"/>
        <v>79181.36</v>
      </c>
      <c r="O121" s="267">
        <v>0</v>
      </c>
      <c r="P121" s="233">
        <v>0</v>
      </c>
      <c r="Q121" s="233">
        <v>0</v>
      </c>
      <c r="R121" s="267"/>
      <c r="S121" s="233"/>
      <c r="T121" s="233">
        <v>0</v>
      </c>
      <c r="U121" s="5"/>
      <c r="V121" s="23" t="s">
        <v>124</v>
      </c>
      <c r="W121" s="24"/>
      <c r="X121" s="25"/>
    </row>
    <row r="122" spans="1:24" ht="34.5" thickBot="1">
      <c r="A122" s="297" t="s">
        <v>114</v>
      </c>
      <c r="B122" s="298">
        <f>+B113+B107+B101+B95+B89+B83+B76+B70+B64+B57+B50</f>
        <v>1113</v>
      </c>
      <c r="C122" s="187">
        <f>+C113+C107+C101+C95+C89+C83+C76+C64+C57+C50</f>
        <v>2527660.6</v>
      </c>
      <c r="D122" s="298">
        <f t="shared" ref="D122:N122" si="27">+D113+D107+D101+D95+D89+D83+D76+D70+D64+D57+D50</f>
        <v>5</v>
      </c>
      <c r="E122" s="187">
        <f t="shared" si="27"/>
        <v>4275.25</v>
      </c>
      <c r="F122" s="299">
        <f t="shared" si="27"/>
        <v>837</v>
      </c>
      <c r="G122" s="300">
        <f t="shared" si="27"/>
        <v>595751.54</v>
      </c>
      <c r="H122" s="299">
        <f t="shared" si="27"/>
        <v>2</v>
      </c>
      <c r="I122" s="300">
        <f t="shared" si="27"/>
        <v>0</v>
      </c>
      <c r="J122" s="300">
        <f t="shared" si="27"/>
        <v>0</v>
      </c>
      <c r="K122" s="298">
        <f t="shared" si="27"/>
        <v>628</v>
      </c>
      <c r="L122" s="185">
        <f t="shared" si="27"/>
        <v>510275.49000000005</v>
      </c>
      <c r="M122" s="185">
        <f t="shared" si="27"/>
        <v>0</v>
      </c>
      <c r="N122" s="301">
        <f t="shared" si="27"/>
        <v>3637962.8799999994</v>
      </c>
      <c r="O122" s="302"/>
      <c r="P122" s="188">
        <f>+P113+P107+P101+P95+P89+P83+P76+P70+P64+P57+P50</f>
        <v>0</v>
      </c>
      <c r="Q122" s="187">
        <f>+Q113+Q107+Q101+Q95+Q89+Q83+Q76+Q70+Q64+Q57+Q50</f>
        <v>0</v>
      </c>
      <c r="R122" s="301">
        <f>+R113+R107+R101+R95+R89+R83+R76+R70+R64+R57+R50</f>
        <v>0</v>
      </c>
      <c r="S122" s="303">
        <f>+S113+S107+S101+S95+S89+S83+S76+S70+S64+S57+S50</f>
        <v>0</v>
      </c>
      <c r="T122" s="304">
        <f>+T113+T107+T101+T95+T89+T83+T76+T70+T64+T57+T50</f>
        <v>0</v>
      </c>
      <c r="U122" s="5"/>
      <c r="V122" s="288" t="s">
        <v>125</v>
      </c>
      <c r="W122" s="289"/>
      <c r="X122" s="305"/>
    </row>
    <row r="123" spans="1:24" ht="34.5" thickBot="1">
      <c r="A123" s="306" t="s">
        <v>115</v>
      </c>
      <c r="B123" s="307">
        <f>SUM(B122+B48)</f>
        <v>1303</v>
      </c>
      <c r="C123" s="308">
        <f>+C122+C48</f>
        <v>2726718.22</v>
      </c>
      <c r="D123" s="307">
        <f t="shared" ref="D123:N123" si="28">D48+D122</f>
        <v>5</v>
      </c>
      <c r="E123" s="308">
        <f t="shared" si="28"/>
        <v>4275.25</v>
      </c>
      <c r="F123" s="307">
        <f t="shared" si="28"/>
        <v>841</v>
      </c>
      <c r="G123" s="308">
        <f t="shared" si="28"/>
        <v>598861.57000000007</v>
      </c>
      <c r="H123" s="309">
        <f t="shared" si="28"/>
        <v>176</v>
      </c>
      <c r="I123" s="310">
        <f t="shared" si="28"/>
        <v>233260.86999999997</v>
      </c>
      <c r="J123" s="310">
        <f t="shared" si="28"/>
        <v>0</v>
      </c>
      <c r="K123" s="309">
        <f t="shared" si="28"/>
        <v>628</v>
      </c>
      <c r="L123" s="310">
        <f t="shared" si="28"/>
        <v>510275.49000000005</v>
      </c>
      <c r="M123" s="310">
        <f t="shared" si="28"/>
        <v>0</v>
      </c>
      <c r="N123" s="311">
        <f t="shared" si="28"/>
        <v>4073391.3999999994</v>
      </c>
      <c r="O123" s="302"/>
      <c r="P123" s="312">
        <f>P48+P122</f>
        <v>0</v>
      </c>
      <c r="Q123" s="313">
        <f>Q48+Q122</f>
        <v>0</v>
      </c>
      <c r="R123" s="314">
        <f>R48+R122</f>
        <v>0</v>
      </c>
      <c r="S123" s="315">
        <f>S48+S122</f>
        <v>0</v>
      </c>
      <c r="T123" s="311">
        <f>T48+T122</f>
        <v>0</v>
      </c>
      <c r="U123" s="5"/>
      <c r="V123" s="316"/>
      <c r="W123" s="317"/>
      <c r="X123" s="228"/>
    </row>
    <row r="124" spans="1:24" ht="48">
      <c r="A124" s="318" t="s">
        <v>126</v>
      </c>
      <c r="B124" s="319"/>
      <c r="C124" s="142">
        <v>178278.62</v>
      </c>
      <c r="D124" s="320"/>
      <c r="E124" s="321"/>
      <c r="F124" s="319"/>
      <c r="G124" s="322"/>
      <c r="H124" s="323"/>
      <c r="I124" s="324"/>
      <c r="J124" s="325"/>
      <c r="K124" s="323"/>
      <c r="L124" s="326"/>
      <c r="M124" s="327"/>
      <c r="N124" s="117">
        <f t="shared" ref="N124:N138" si="29">C124+E124+G124+I124+J124+L124+M124</f>
        <v>178278.62</v>
      </c>
      <c r="O124" s="328"/>
      <c r="P124" s="118"/>
      <c r="Q124" s="116"/>
      <c r="R124" s="118"/>
      <c r="S124" s="116"/>
      <c r="T124" s="329">
        <f>SUM(P124:S124)</f>
        <v>0</v>
      </c>
      <c r="U124" s="230"/>
      <c r="V124" s="230"/>
      <c r="W124" s="230"/>
      <c r="X124" s="230"/>
    </row>
    <row r="125" spans="1:24" ht="48">
      <c r="A125" s="330" t="s">
        <v>127</v>
      </c>
      <c r="B125" s="331"/>
      <c r="C125" s="332"/>
      <c r="D125" s="331"/>
      <c r="E125" s="332"/>
      <c r="F125" s="331"/>
      <c r="G125" s="332"/>
      <c r="H125" s="333"/>
      <c r="I125" s="334"/>
      <c r="J125" s="335"/>
      <c r="K125" s="333"/>
      <c r="L125" s="334"/>
      <c r="M125" s="336"/>
      <c r="N125" s="117">
        <f t="shared" si="29"/>
        <v>0</v>
      </c>
      <c r="O125" s="133"/>
      <c r="P125" s="134"/>
      <c r="Q125" s="132"/>
      <c r="R125" s="134"/>
      <c r="S125" s="132"/>
      <c r="T125" s="137">
        <f>SUM(P125:S125)</f>
        <v>0</v>
      </c>
      <c r="U125" s="5"/>
      <c r="V125" s="5"/>
      <c r="W125" s="5"/>
      <c r="X125" s="337"/>
    </row>
    <row r="126" spans="1:24" ht="48">
      <c r="A126" s="338" t="s">
        <v>128</v>
      </c>
      <c r="B126" s="236"/>
      <c r="C126" s="237"/>
      <c r="D126" s="236">
        <v>0</v>
      </c>
      <c r="E126" s="237">
        <v>0</v>
      </c>
      <c r="F126" s="236"/>
      <c r="G126" s="237"/>
      <c r="H126" s="236"/>
      <c r="I126" s="237"/>
      <c r="J126" s="237"/>
      <c r="K126" s="236"/>
      <c r="L126" s="237"/>
      <c r="M126" s="237"/>
      <c r="N126" s="117">
        <f t="shared" si="29"/>
        <v>0</v>
      </c>
      <c r="O126" s="133"/>
      <c r="P126" s="134"/>
      <c r="Q126" s="132"/>
      <c r="R126" s="134"/>
      <c r="S126" s="132"/>
      <c r="T126" s="137"/>
      <c r="U126" s="5"/>
      <c r="V126" s="5"/>
      <c r="W126" s="5"/>
      <c r="X126" s="5"/>
    </row>
    <row r="127" spans="1:24" ht="24">
      <c r="A127" s="330" t="s">
        <v>129</v>
      </c>
      <c r="B127" s="141"/>
      <c r="C127" s="142"/>
      <c r="D127" s="141">
        <v>0</v>
      </c>
      <c r="E127" s="142">
        <v>0</v>
      </c>
      <c r="F127" s="141"/>
      <c r="G127" s="142"/>
      <c r="H127" s="141">
        <v>3</v>
      </c>
      <c r="I127" s="142">
        <v>7305.77</v>
      </c>
      <c r="J127" s="142"/>
      <c r="K127" s="141">
        <v>3</v>
      </c>
      <c r="L127" s="142">
        <v>2454</v>
      </c>
      <c r="M127" s="142">
        <v>0</v>
      </c>
      <c r="N127" s="117">
        <f t="shared" si="29"/>
        <v>9759.77</v>
      </c>
      <c r="O127" s="233">
        <v>6749.75</v>
      </c>
      <c r="P127" s="134"/>
      <c r="Q127" s="132"/>
      <c r="R127" s="134"/>
      <c r="S127" s="132"/>
      <c r="T127" s="137">
        <f t="shared" ref="T127:T138" si="30">SUM(P127:S127)</f>
        <v>0</v>
      </c>
      <c r="U127" s="5"/>
      <c r="V127" s="5"/>
      <c r="W127" s="5"/>
      <c r="X127" s="337"/>
    </row>
    <row r="128" spans="1:24" ht="60">
      <c r="A128" s="330" t="s">
        <v>130</v>
      </c>
      <c r="B128" s="331"/>
      <c r="C128" s="339"/>
      <c r="D128" s="331"/>
      <c r="E128" s="332"/>
      <c r="F128" s="331"/>
      <c r="G128" s="340"/>
      <c r="H128" s="341"/>
      <c r="I128" s="342"/>
      <c r="J128" s="286"/>
      <c r="K128" s="331"/>
      <c r="L128" s="342"/>
      <c r="M128" s="332"/>
      <c r="N128" s="117">
        <f t="shared" si="29"/>
        <v>0</v>
      </c>
      <c r="O128" s="133"/>
      <c r="P128" s="134"/>
      <c r="Q128" s="132"/>
      <c r="R128" s="134"/>
      <c r="S128" s="132"/>
      <c r="T128" s="137">
        <f t="shared" si="30"/>
        <v>0</v>
      </c>
      <c r="U128" s="5"/>
      <c r="V128" s="5"/>
      <c r="W128" s="5"/>
      <c r="X128" s="343"/>
    </row>
    <row r="129" spans="1:24" ht="60.75" thickBot="1">
      <c r="A129" s="330" t="s">
        <v>131</v>
      </c>
      <c r="B129" s="331"/>
      <c r="C129" s="286"/>
      <c r="D129" s="344"/>
      <c r="E129" s="332"/>
      <c r="F129" s="344"/>
      <c r="G129" s="332"/>
      <c r="H129" s="331"/>
      <c r="I129" s="342"/>
      <c r="J129" s="286"/>
      <c r="K129" s="331"/>
      <c r="L129" s="342"/>
      <c r="M129" s="332"/>
      <c r="N129" s="117">
        <f t="shared" si="29"/>
        <v>0</v>
      </c>
      <c r="O129" s="133"/>
      <c r="P129" s="134"/>
      <c r="Q129" s="132"/>
      <c r="R129" s="134"/>
      <c r="S129" s="132"/>
      <c r="T129" s="137">
        <f t="shared" si="30"/>
        <v>0</v>
      </c>
      <c r="U129" s="5"/>
      <c r="V129" s="5"/>
      <c r="W129" s="5"/>
      <c r="X129" s="5"/>
    </row>
    <row r="130" spans="1:24" ht="60.75" thickBot="1">
      <c r="A130" s="345" t="s">
        <v>132</v>
      </c>
      <c r="B130" s="346"/>
      <c r="C130" s="347"/>
      <c r="D130" s="346"/>
      <c r="E130" s="348"/>
      <c r="F130" s="346"/>
      <c r="G130" s="348"/>
      <c r="H130" s="341"/>
      <c r="I130" s="342"/>
      <c r="J130" s="286"/>
      <c r="K130" s="331"/>
      <c r="L130" s="342"/>
      <c r="M130" s="332"/>
      <c r="N130" s="117">
        <f t="shared" si="29"/>
        <v>0</v>
      </c>
      <c r="O130" s="133"/>
      <c r="P130" s="134"/>
      <c r="Q130" s="132"/>
      <c r="R130" s="134"/>
      <c r="S130" s="132"/>
      <c r="T130" s="137">
        <f t="shared" si="30"/>
        <v>0</v>
      </c>
      <c r="U130" s="5"/>
      <c r="V130" s="5"/>
      <c r="W130" s="5"/>
      <c r="X130" s="5"/>
    </row>
    <row r="131" spans="1:24" ht="60">
      <c r="A131" s="349" t="s">
        <v>133</v>
      </c>
      <c r="B131" s="346"/>
      <c r="C131" s="142"/>
      <c r="D131" s="346"/>
      <c r="E131" s="348"/>
      <c r="F131" s="346"/>
      <c r="G131" s="348"/>
      <c r="H131" s="341"/>
      <c r="I131" s="342"/>
      <c r="J131" s="335"/>
      <c r="K131" s="333"/>
      <c r="L131" s="334"/>
      <c r="M131" s="336"/>
      <c r="N131" s="117">
        <f t="shared" si="29"/>
        <v>0</v>
      </c>
      <c r="O131" s="99"/>
      <c r="P131" s="134"/>
      <c r="Q131" s="132"/>
      <c r="R131" s="134"/>
      <c r="S131" s="132"/>
      <c r="T131" s="137">
        <f t="shared" si="30"/>
        <v>0</v>
      </c>
      <c r="U131" s="5"/>
      <c r="V131" s="5"/>
      <c r="W131" s="5"/>
      <c r="X131" s="5"/>
    </row>
    <row r="132" spans="1:24" ht="72">
      <c r="A132" s="349" t="s">
        <v>134</v>
      </c>
      <c r="B132" s="346"/>
      <c r="C132" s="350"/>
      <c r="D132" s="346"/>
      <c r="E132" s="348"/>
      <c r="F132" s="346"/>
      <c r="G132" s="348"/>
      <c r="H132" s="341"/>
      <c r="I132" s="342"/>
      <c r="J132" s="335"/>
      <c r="K132" s="333"/>
      <c r="L132" s="334"/>
      <c r="M132" s="336"/>
      <c r="N132" s="117">
        <f t="shared" si="29"/>
        <v>0</v>
      </c>
      <c r="O132" s="351"/>
      <c r="P132" s="134"/>
      <c r="Q132" s="132"/>
      <c r="R132" s="134"/>
      <c r="S132" s="132"/>
      <c r="T132" s="137">
        <f t="shared" si="30"/>
        <v>0</v>
      </c>
      <c r="U132" s="5"/>
      <c r="V132" s="5"/>
      <c r="W132" s="5"/>
      <c r="X132" s="5"/>
    </row>
    <row r="133" spans="1:24" ht="84">
      <c r="A133" s="349" t="s">
        <v>135</v>
      </c>
      <c r="B133" s="346"/>
      <c r="C133" s="348"/>
      <c r="D133" s="346"/>
      <c r="E133" s="348"/>
      <c r="F133" s="346"/>
      <c r="G133" s="348"/>
      <c r="H133" s="341"/>
      <c r="I133" s="342"/>
      <c r="J133" s="335"/>
      <c r="K133" s="333"/>
      <c r="L133" s="334"/>
      <c r="M133" s="336"/>
      <c r="N133" s="117">
        <f t="shared" si="29"/>
        <v>0</v>
      </c>
      <c r="O133" s="5"/>
      <c r="P133" s="134"/>
      <c r="Q133" s="132"/>
      <c r="R133" s="134"/>
      <c r="S133" s="132"/>
      <c r="T133" s="137">
        <f t="shared" si="30"/>
        <v>0</v>
      </c>
      <c r="U133" s="5"/>
      <c r="V133" s="5"/>
      <c r="W133" s="5"/>
      <c r="X133" s="5"/>
    </row>
    <row r="134" spans="1:24" ht="48">
      <c r="A134" s="349" t="s">
        <v>136</v>
      </c>
      <c r="B134" s="346"/>
      <c r="C134" s="348"/>
      <c r="D134" s="346"/>
      <c r="E134" s="348"/>
      <c r="F134" s="346"/>
      <c r="G134" s="348"/>
      <c r="H134" s="341"/>
      <c r="I134" s="342"/>
      <c r="J134" s="335"/>
      <c r="K134" s="333"/>
      <c r="L134" s="334"/>
      <c r="M134" s="336"/>
      <c r="N134" s="117">
        <f t="shared" si="29"/>
        <v>0</v>
      </c>
      <c r="O134" s="5"/>
      <c r="P134" s="134"/>
      <c r="Q134" s="132"/>
      <c r="R134" s="134"/>
      <c r="S134" s="132"/>
      <c r="T134" s="137">
        <f t="shared" si="30"/>
        <v>0</v>
      </c>
      <c r="U134" s="5"/>
      <c r="V134" s="5"/>
      <c r="W134" s="5"/>
      <c r="X134" s="5"/>
    </row>
    <row r="135" spans="1:24" ht="96">
      <c r="A135" s="349" t="s">
        <v>137</v>
      </c>
      <c r="B135" s="346"/>
      <c r="C135" s="350"/>
      <c r="D135" s="346"/>
      <c r="E135" s="348"/>
      <c r="F135" s="346"/>
      <c r="G135" s="348"/>
      <c r="H135" s="341"/>
      <c r="I135" s="342"/>
      <c r="J135" s="335"/>
      <c r="K135" s="333"/>
      <c r="L135" s="334"/>
      <c r="M135" s="336"/>
      <c r="N135" s="117">
        <f t="shared" si="29"/>
        <v>0</v>
      </c>
      <c r="O135" s="5"/>
      <c r="P135" s="134"/>
      <c r="Q135" s="132"/>
      <c r="R135" s="134"/>
      <c r="S135" s="132"/>
      <c r="T135" s="137">
        <f t="shared" si="30"/>
        <v>0</v>
      </c>
      <c r="U135" s="5"/>
      <c r="V135" s="5"/>
      <c r="W135" s="5"/>
      <c r="X135" s="5"/>
    </row>
    <row r="136" spans="1:24" ht="72.75" thickBot="1">
      <c r="A136" s="349" t="s">
        <v>138</v>
      </c>
      <c r="B136" s="346"/>
      <c r="C136" s="348"/>
      <c r="D136" s="346"/>
      <c r="E136" s="348"/>
      <c r="F136" s="346"/>
      <c r="G136" s="348"/>
      <c r="H136" s="341"/>
      <c r="I136" s="342"/>
      <c r="J136" s="335"/>
      <c r="K136" s="333"/>
      <c r="L136" s="334"/>
      <c r="M136" s="336"/>
      <c r="N136" s="117">
        <f t="shared" si="29"/>
        <v>0</v>
      </c>
      <c r="O136" s="5"/>
      <c r="P136" s="134"/>
      <c r="Q136" s="132"/>
      <c r="R136" s="134"/>
      <c r="S136" s="132"/>
      <c r="T136" s="137">
        <f t="shared" si="30"/>
        <v>0</v>
      </c>
      <c r="U136" s="5"/>
      <c r="V136" s="5"/>
      <c r="W136" s="5"/>
      <c r="X136" s="5"/>
    </row>
    <row r="137" spans="1:24" ht="108.75" thickBot="1">
      <c r="A137" s="349" t="s">
        <v>139</v>
      </c>
      <c r="B137" s="346"/>
      <c r="C137" s="266"/>
      <c r="D137" s="346"/>
      <c r="E137" s="348"/>
      <c r="F137" s="346"/>
      <c r="G137" s="348"/>
      <c r="H137" s="341"/>
      <c r="I137" s="342"/>
      <c r="J137" s="335"/>
      <c r="K137" s="333"/>
      <c r="L137" s="334"/>
      <c r="M137" s="336"/>
      <c r="N137" s="117">
        <f t="shared" si="29"/>
        <v>0</v>
      </c>
      <c r="O137" s="5"/>
      <c r="P137" s="134"/>
      <c r="Q137" s="132"/>
      <c r="R137" s="134"/>
      <c r="S137" s="132"/>
      <c r="T137" s="137">
        <f t="shared" si="30"/>
        <v>0</v>
      </c>
      <c r="U137" s="5"/>
      <c r="V137" s="5"/>
      <c r="W137" s="5"/>
      <c r="X137" s="5"/>
    </row>
    <row r="138" spans="1:24" ht="60.75" thickBot="1">
      <c r="A138" s="352" t="s">
        <v>140</v>
      </c>
      <c r="B138" s="346"/>
      <c r="C138" s="348"/>
      <c r="D138" s="346"/>
      <c r="E138" s="348"/>
      <c r="F138" s="346"/>
      <c r="G138" s="348"/>
      <c r="H138" s="353"/>
      <c r="I138" s="354"/>
      <c r="J138" s="355"/>
      <c r="K138" s="356"/>
      <c r="L138" s="357"/>
      <c r="M138" s="358"/>
      <c r="N138" s="117">
        <f t="shared" si="29"/>
        <v>0</v>
      </c>
      <c r="O138" s="5"/>
      <c r="P138" s="153"/>
      <c r="Q138" s="154"/>
      <c r="R138" s="153"/>
      <c r="S138" s="154"/>
      <c r="T138" s="144">
        <f t="shared" si="30"/>
        <v>0</v>
      </c>
      <c r="U138" s="5"/>
      <c r="V138" s="5"/>
      <c r="W138" s="5"/>
      <c r="X138" s="5"/>
    </row>
    <row r="139" spans="1:24" ht="24.75" thickBot="1">
      <c r="A139" s="359" t="s">
        <v>141</v>
      </c>
      <c r="B139" s="360">
        <f>SUM(B124:B138)</f>
        <v>0</v>
      </c>
      <c r="C139" s="187">
        <f>SUM(C124:C138)</f>
        <v>178278.62</v>
      </c>
      <c r="D139" s="361">
        <f>D125+D127+D128</f>
        <v>0</v>
      </c>
      <c r="E139" s="187">
        <f>SUM(E124:E138)</f>
        <v>0</v>
      </c>
      <c r="F139" s="361">
        <f>F125+F127+F128</f>
        <v>0</v>
      </c>
      <c r="G139" s="187">
        <f>SUM(G124:G138)</f>
        <v>0</v>
      </c>
      <c r="H139" s="362">
        <f>H125+H127+H128</f>
        <v>3</v>
      </c>
      <c r="I139" s="187">
        <f>SUM(I124:I138)</f>
        <v>7305.77</v>
      </c>
      <c r="J139" s="363">
        <f>SUM(J124:J138)</f>
        <v>0</v>
      </c>
      <c r="K139" s="362">
        <f>K125+K127+K128</f>
        <v>3</v>
      </c>
      <c r="L139" s="185">
        <f>SUM(L124:L138)</f>
        <v>2454</v>
      </c>
      <c r="M139" s="185">
        <f>SUM(M124:M138)</f>
        <v>0</v>
      </c>
      <c r="N139" s="187">
        <f>SUM(N124:N138)</f>
        <v>188038.38999999998</v>
      </c>
      <c r="O139" s="5"/>
      <c r="P139" s="185">
        <f>SUM(P124:P138)</f>
        <v>0</v>
      </c>
      <c r="Q139" s="187">
        <f>SUM(Q124:Q138)</f>
        <v>0</v>
      </c>
      <c r="R139" s="185">
        <f>SUM(R124:R138)</f>
        <v>0</v>
      </c>
      <c r="S139" s="187">
        <f>SUM(S124:S138)</f>
        <v>0</v>
      </c>
      <c r="T139" s="187">
        <f>SUM(T124:T138)</f>
        <v>0</v>
      </c>
      <c r="U139" s="5"/>
      <c r="V139" s="5"/>
      <c r="W139" s="5"/>
      <c r="X139" s="5"/>
    </row>
    <row r="140" spans="1:24" ht="30.75" thickBot="1">
      <c r="A140" s="364" t="s">
        <v>142</v>
      </c>
      <c r="B140" s="365">
        <f>SUM(B139+B123)</f>
        <v>1303</v>
      </c>
      <c r="C140" s="366">
        <f>C123+C139</f>
        <v>2904996.8400000003</v>
      </c>
      <c r="D140" s="366"/>
      <c r="E140" s="366">
        <f t="shared" ref="E140:N140" si="31">E123+E139</f>
        <v>4275.25</v>
      </c>
      <c r="F140" s="365">
        <f t="shared" si="31"/>
        <v>841</v>
      </c>
      <c r="G140" s="366">
        <f t="shared" si="31"/>
        <v>598861.57000000007</v>
      </c>
      <c r="H140" s="367">
        <f t="shared" si="31"/>
        <v>179</v>
      </c>
      <c r="I140" s="368">
        <f t="shared" si="31"/>
        <v>240566.63999999996</v>
      </c>
      <c r="J140" s="369">
        <f t="shared" si="31"/>
        <v>0</v>
      </c>
      <c r="K140" s="370">
        <f t="shared" si="31"/>
        <v>631</v>
      </c>
      <c r="L140" s="368">
        <f>L123+L139</f>
        <v>512729.49000000005</v>
      </c>
      <c r="M140" s="368">
        <f t="shared" si="31"/>
        <v>0</v>
      </c>
      <c r="N140" s="366">
        <f t="shared" si="31"/>
        <v>4261429.7899999991</v>
      </c>
      <c r="O140" s="5"/>
      <c r="P140" s="371">
        <f>P123+P139</f>
        <v>0</v>
      </c>
      <c r="Q140" s="372">
        <f>Q123+Q139</f>
        <v>0</v>
      </c>
      <c r="R140" s="373">
        <f>R123+R139</f>
        <v>0</v>
      </c>
      <c r="S140" s="372">
        <f>S123+S139</f>
        <v>0</v>
      </c>
      <c r="T140" s="372">
        <f>T123+T139</f>
        <v>0</v>
      </c>
      <c r="U140" s="5"/>
      <c r="V140" s="5"/>
      <c r="W140" s="5"/>
      <c r="X140" s="5"/>
    </row>
    <row r="141" spans="1:24" ht="15.75" thickBot="1">
      <c r="A141" s="374"/>
      <c r="B141" s="374"/>
      <c r="C141" s="374"/>
      <c r="D141" s="374"/>
      <c r="E141" s="374"/>
      <c r="F141" s="374"/>
      <c r="G141" s="374"/>
      <c r="H141" s="374"/>
      <c r="I141" s="374"/>
      <c r="J141" s="375"/>
      <c r="K141" s="374"/>
      <c r="L141" s="374"/>
      <c r="M141" s="374"/>
      <c r="N141" s="374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thickBot="1">
      <c r="A142" s="376" t="s">
        <v>143</v>
      </c>
      <c r="B142" s="377" t="s">
        <v>144</v>
      </c>
      <c r="C142" s="378"/>
      <c r="D142" s="377" t="s">
        <v>145</v>
      </c>
      <c r="E142" s="378"/>
      <c r="F142" s="377"/>
      <c r="G142" s="378"/>
      <c r="H142" s="379"/>
      <c r="I142" s="380"/>
      <c r="J142" s="381"/>
      <c r="K142" s="379"/>
      <c r="L142" s="380"/>
      <c r="M142" s="382"/>
      <c r="N142" s="383" t="s">
        <v>146</v>
      </c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</row>
    <row r="143" spans="1:24" ht="15.75" thickBot="1">
      <c r="A143" s="385"/>
      <c r="B143" s="386">
        <v>1295</v>
      </c>
      <c r="C143" s="387">
        <v>12471.48</v>
      </c>
      <c r="D143" s="388">
        <v>1064</v>
      </c>
      <c r="E143" s="389">
        <v>7037.63</v>
      </c>
      <c r="F143" s="390"/>
      <c r="G143" s="391"/>
      <c r="H143" s="392"/>
      <c r="I143" s="393"/>
      <c r="J143" s="394"/>
      <c r="K143" s="392"/>
      <c r="L143" s="393"/>
      <c r="M143" s="395"/>
      <c r="N143" s="396">
        <f>C143+E143+G143+I143+J143+L143+M143</f>
        <v>19509.11</v>
      </c>
      <c r="O143" s="384"/>
      <c r="P143" s="384"/>
      <c r="Q143" s="384"/>
      <c r="R143" s="384"/>
      <c r="S143" s="384"/>
      <c r="T143" s="384"/>
      <c r="U143" s="384"/>
      <c r="V143" s="384"/>
      <c r="W143" s="384"/>
      <c r="X143" s="384"/>
    </row>
    <row r="144" spans="1:24">
      <c r="A144" s="5"/>
      <c r="B144" s="5"/>
      <c r="C144" s="5"/>
      <c r="D144" s="5"/>
      <c r="E144" s="5"/>
      <c r="F144" s="5"/>
      <c r="G144" s="343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5"/>
      <c r="B145" s="397"/>
      <c r="C145" s="397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  <c r="N145" s="397"/>
      <c r="O145" s="5"/>
      <c r="P145" s="5"/>
      <c r="Q145" s="5"/>
      <c r="R145" s="5"/>
      <c r="S145" s="5"/>
      <c r="T145" s="5"/>
      <c r="U145" s="5"/>
      <c r="V145" s="5"/>
      <c r="W145" s="5"/>
      <c r="X145" s="5"/>
    </row>
  </sheetData>
  <mergeCells count="30">
    <mergeCell ref="P11:T11"/>
    <mergeCell ref="P49:T49"/>
    <mergeCell ref="V49:X49"/>
    <mergeCell ref="V121:X121"/>
    <mergeCell ref="A142:A143"/>
    <mergeCell ref="B142:C142"/>
    <mergeCell ref="D142:E142"/>
    <mergeCell ref="F142:G142"/>
    <mergeCell ref="P8:P10"/>
    <mergeCell ref="R8:R10"/>
    <mergeCell ref="T8:T10"/>
    <mergeCell ref="V8:V10"/>
    <mergeCell ref="W8:W10"/>
    <mergeCell ref="X8:X10"/>
    <mergeCell ref="G8:G10"/>
    <mergeCell ref="I8:I10"/>
    <mergeCell ref="J8:J10"/>
    <mergeCell ref="L8:L10"/>
    <mergeCell ref="M8:M10"/>
    <mergeCell ref="N8:N10"/>
    <mergeCell ref="A1:C1"/>
    <mergeCell ref="A6:A10"/>
    <mergeCell ref="P6:T6"/>
    <mergeCell ref="P7:T7"/>
    <mergeCell ref="V7:X7"/>
    <mergeCell ref="B8:B10"/>
    <mergeCell ref="C8:C10"/>
    <mergeCell ref="D8:D10"/>
    <mergeCell ref="E8:E10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HNHU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</dc:creator>
  <cp:lastModifiedBy>Comunicaciones</cp:lastModifiedBy>
  <dcterms:created xsi:type="dcterms:W3CDTF">2013-12-13T23:12:18Z</dcterms:created>
  <dcterms:modified xsi:type="dcterms:W3CDTF">2013-12-13T23:14:13Z</dcterms:modified>
</cp:coreProperties>
</file>